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DS-MO-BMO\1. Clusters\1. Sociale Basis\1. Bouwstenen\Vrijwillige inzet\2027\aanvraagformulieren 2027\"/>
    </mc:Choice>
  </mc:AlternateContent>
  <xr:revisionPtr revIDLastSave="0" documentId="13_ncr:1_{06B8793E-1479-4104-923B-C1D17E32205C}" xr6:coauthVersionLast="47" xr6:coauthVersionMax="47" xr10:uidLastSave="{00000000-0000-0000-0000-000000000000}"/>
  <bookViews>
    <workbookView xWindow="-110" yWindow="-110" windowWidth="19420" windowHeight="11500" activeTab="1" xr2:uid="{E218C709-3357-4EC0-A4A3-E8C7F24A5E2D}"/>
  </bookViews>
  <sheets>
    <sheet name="Begroting" sheetId="1" r:id="rId1"/>
    <sheet name="Bedragen jeugdwerk 2027" sheetId="6" r:id="rId2"/>
  </sheets>
  <definedNames>
    <definedName name="_ftn1" localSheetId="1">'Bedragen jeugdwerk 2027'!$A$37</definedName>
    <definedName name="_ftnref1" localSheetId="1">'Bedragen jeugdwerk 2027'!$A$30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6" i="6" l="1"/>
  <c r="C27" i="6"/>
  <c r="C25" i="6"/>
  <c r="C24" i="6"/>
  <c r="C30" i="6"/>
  <c r="C10" i="6" l="1"/>
  <c r="C8" i="6"/>
  <c r="C4" i="6"/>
  <c r="C17" i="6"/>
  <c r="C16" i="6"/>
  <c r="C15" i="6"/>
  <c r="C2" i="6"/>
  <c r="C6" i="6"/>
  <c r="E32" i="1"/>
  <c r="E30" i="1"/>
  <c r="E33" i="1" l="1"/>
  <c r="E58" i="1" s="1"/>
  <c r="D45" i="1" l="1"/>
  <c r="E39" i="1"/>
  <c r="E41" i="1" s="1"/>
  <c r="D46" i="1" l="1"/>
  <c r="E3" i="1"/>
  <c r="E47" i="1" l="1"/>
  <c r="E48" i="1" s="1"/>
  <c r="E50" i="1" s="1"/>
  <c r="D42" i="1"/>
  <c r="D43" i="1" s="1"/>
  <c r="C139" i="1"/>
  <c r="C148" i="1" s="1"/>
  <c r="C122" i="1"/>
  <c r="C145" i="1" s="1"/>
  <c r="C115" i="1"/>
  <c r="C144" i="1" s="1"/>
  <c r="C109" i="1"/>
  <c r="C143" i="1" s="1"/>
  <c r="E84" i="1"/>
  <c r="C146" i="1" l="1"/>
  <c r="E75" i="1"/>
  <c r="C149" i="1" l="1"/>
  <c r="E86" i="1"/>
  <c r="C155" i="1" l="1"/>
  <c r="C156" i="1" s="1"/>
</calcChain>
</file>

<file path=xl/sharedStrings.xml><?xml version="1.0" encoding="utf-8"?>
<sst xmlns="http://schemas.openxmlformats.org/spreadsheetml/2006/main" count="184" uniqueCount="145">
  <si>
    <t>Let op: dit blad bestaat uit 3 stappen</t>
  </si>
  <si>
    <t>stap 1:  Berekening maximumbedragen.  Hiervoor gebruikt u de maximumbedragen uit de subsidieregeling (zie het aparte documente buurtnetwerken en ontmoeting op de website)</t>
  </si>
  <si>
    <t xml:space="preserve">             Bij de huisvestingskosten voor de sociale ontmoetingsplek vult u de verwachte kosten in die u kunt onderbouwen met bewijsstukken </t>
  </si>
  <si>
    <t xml:space="preserve">            (bijv. huurcontract, afschrift van de huur, gas water licht, een mail over de afkoop van de kosten voor de drank etc.)</t>
  </si>
  <si>
    <t>Stap 2:  Vul hier alle kosten in die u verwacht + alle inkomsten die u verwacht</t>
  </si>
  <si>
    <t>Stap 3:  Bepaling eigen vermogen. Hiermee bepalen we of u voldoende eigen middelen heeft om (een deel) van de subsidie te betalen.</t>
  </si>
  <si>
    <t xml:space="preserve">            Vul in hoeveel er op 31 december op uw bankrekeningen stond</t>
  </si>
  <si>
    <t>Maximumbedrag</t>
  </si>
  <si>
    <t>Huur</t>
  </si>
  <si>
    <t>Energiekosten</t>
  </si>
  <si>
    <t>Schoonmaakkosten</t>
  </si>
  <si>
    <t>(NB vul bij 1x per 2 weken  0,5 in en bij 1x per maand 0,25)</t>
  </si>
  <si>
    <t>STAP 2  - BEGROTING VAN UW ORGANISATIE</t>
  </si>
  <si>
    <t>Vul hier uw werkelijke kosten in voor 2026</t>
  </si>
  <si>
    <t>Huisvestingskosten, Organisatiekosten, communicatiekosten, overige kosten van uw organisatie</t>
  </si>
  <si>
    <t>Raming kosten 2026</t>
  </si>
  <si>
    <t>(OMSCHRIJF UW UITGAVEN)</t>
  </si>
  <si>
    <t>Communicatiekosten</t>
  </si>
  <si>
    <t>Organisatiekosten (bijv. bank, verzekeringen, notaris etc)</t>
  </si>
  <si>
    <t>Activiteitkosten, nl…</t>
  </si>
  <si>
    <t>Overige nl</t>
  </si>
  <si>
    <t>TOTALE KOSTEN BEGROTING VAN UW ORGANISATIE</t>
  </si>
  <si>
    <t>Vul hier uw overige opbrengstenbronnen in voor 2026</t>
  </si>
  <si>
    <t>(Bijv. andere subsidies, giften, eigen bijdrages etc)</t>
  </si>
  <si>
    <t>Overige inkomsten</t>
  </si>
  <si>
    <t>(OMSCHRIJVEN WELKE INKOMSTEN)</t>
  </si>
  <si>
    <t>TOTALE OVERIGE INKOMSTEN</t>
  </si>
  <si>
    <t>BEREKENING : Eigen vermogen via stand van zaken bankrekening eind 2025</t>
  </si>
  <si>
    <t>Eigen vermogen via stand van zaken bankrekening eind 2025</t>
  </si>
  <si>
    <t xml:space="preserve">  Vraag: is het eigen vermogen inzichtelijk via de boekhouding? (jaarrekening)</t>
  </si>
  <si>
    <t>Ja =&gt; lever de bewijsstukken aan. Onderstaande hoeft dan niet ingevuld te worden</t>
  </si>
  <si>
    <t>Nee =&gt; vulbedragen in onderstaande gele vlakken in en voeg rekeningnummers toe</t>
  </si>
  <si>
    <t>Hoeveel stond er eind 2025 op de rekening(en)?</t>
  </si>
  <si>
    <t>IBAN betaal- spaar en beleggingsrekeningen  (ook eventuele buitenlandse rekeningen)</t>
  </si>
  <si>
    <t>(vul IBAN in)</t>
  </si>
  <si>
    <t>TOTAAL Banksaldi</t>
  </si>
  <si>
    <t>let op! Bewijsstukken (jaarafschriften) meesturen!</t>
  </si>
  <si>
    <t>Hoeveel was er contant in kas (indien meer dan € 500)?</t>
  </si>
  <si>
    <t>Totaal bedrag contant geld</t>
  </si>
  <si>
    <r>
      <t xml:space="preserve">Overige zaken (indien van toepassing) </t>
    </r>
    <r>
      <rPr>
        <sz val="8"/>
        <color theme="1"/>
        <rFont val="Aptos Narrow"/>
        <family val="2"/>
        <scheme val="minor"/>
      </rPr>
      <t>(bijv. nog te verwachten inkomsten over 2024)</t>
    </r>
  </si>
  <si>
    <t>toelichting</t>
  </si>
  <si>
    <t>Totaal overige zaken</t>
  </si>
  <si>
    <t xml:space="preserve">Welke specieke verplichtingen en reserveringen waren er per 31 dec 2025 nog </t>
  </si>
  <si>
    <t xml:space="preserve">die betaald moe(s)ten worden uit het bedrag dat op 31 dec 2025 beschikbaar was. En waarvoor? </t>
  </si>
  <si>
    <t>(voor te verwachten uitgaven, of bijvoorbeeld een subsidie van een andere instantie, waar een verplichting tegenover staat,</t>
  </si>
  <si>
    <t>of onderhoudskosten van een gebouw waarvoor gespaard wordt.</t>
  </si>
  <si>
    <t>Verplichtingen en reserveringen</t>
  </si>
  <si>
    <t>Bedrag verplichtingen en reserveringen</t>
  </si>
  <si>
    <t xml:space="preserve">Wanneer is/wordt dit bedrag uitgegeven? </t>
  </si>
  <si>
    <t>(vul in waarvoor gereserveerd)</t>
  </si>
  <si>
    <t>TOTAAL VERPLICHTINGEN EN RESERVERINGEN</t>
  </si>
  <si>
    <t>TOTAAL banksaldi</t>
  </si>
  <si>
    <t>TOTAAL bedrag contant geld</t>
  </si>
  <si>
    <t>TOTAAL Overige zaken</t>
  </si>
  <si>
    <t>Totaal banksaldi + contant geld + overige</t>
  </si>
  <si>
    <t>Totaal verplichtingen en reserveringen</t>
  </si>
  <si>
    <t>EIGEN VERMOGEN (banksaldi minus reserveringen)</t>
  </si>
  <si>
    <t xml:space="preserve">            De huisvestingskosten worden automatisch overgenomen vanuit stap 1</t>
  </si>
  <si>
    <t>TOTALE ORGANISATIE-COMM KOSTEN 2027 ontmoeting</t>
  </si>
  <si>
    <t>Bedrag per deelnemer per dagdeel op basis van ingevulde maximumbedragen</t>
  </si>
  <si>
    <t>Het bedrag per deelnemer mag maximaal bedragen</t>
  </si>
  <si>
    <t xml:space="preserve">STAP 3  - BEREKENING EIGEN VERMOGEN </t>
  </si>
  <si>
    <t>(indien u op meerdere onderdelen subsidie aanvraagt dan hoeft u onderstaande maar 1x in te vullen)</t>
  </si>
  <si>
    <t>Saldo 31 december 2025</t>
  </si>
  <si>
    <t>Voorlopige berekening maximumbedrag</t>
  </si>
  <si>
    <t>Geef ook aan wanneer dit naar verwachting wordt uitgegeven (of is uitgegeven, indien in 2026 besteed)</t>
  </si>
  <si>
    <t>Overzicht eigen vermogen 31 dec 2025</t>
  </si>
  <si>
    <t>Berekeningswijze: Totaal gevraagd subsidiebedrag gedeeld door het aantal dagdelen per week op jaarbasis en vervolgens gedeeld door het aantal verwachte deelnemers per dagdeel</t>
  </si>
  <si>
    <t>Andere organisaties die meer dan 40 wekelijkse actieve deelnemers bereiken (elke deelnemer slechts 1x meetellen, ook als deze meerdere keren per week komt)</t>
  </si>
  <si>
    <t>Andere organisaties die wekelijks meer dan 40 deelnemers per dagdeel tegelijk bereiken en/of meer dan 250 deelnemers per week bereiken (elke deelnemer slechts 1x meetellen, ook als deze meerdere keren per week komt)</t>
  </si>
  <si>
    <t>Bepaling aantal dagdelen t.b.v. berekening activiteitenkosten:</t>
  </si>
  <si>
    <r>
      <t>-</t>
    </r>
    <r>
      <rPr>
        <sz val="7"/>
        <color rgb="FF000000"/>
        <rFont val="Times New Roman"/>
        <family val="1"/>
      </rPr>
      <t xml:space="preserve">          </t>
    </r>
    <r>
      <rPr>
        <sz val="9"/>
        <color rgb="FF000000"/>
        <rFont val="Calibri"/>
        <family val="2"/>
      </rPr>
      <t>Per groep tot 40 deelnemers per dagdeel = 1 dagdeel</t>
    </r>
  </si>
  <si>
    <r>
      <t>-</t>
    </r>
    <r>
      <rPr>
        <sz val="7"/>
        <color rgb="FF000000"/>
        <rFont val="Times New Roman"/>
        <family val="1"/>
      </rPr>
      <t xml:space="preserve">          </t>
    </r>
    <r>
      <rPr>
        <sz val="9"/>
        <color rgb="FF000000"/>
        <rFont val="Calibri"/>
        <family val="2"/>
      </rPr>
      <t xml:space="preserve">2 groepen van elk minimaal 20 deelnemers op 1 dagdeel = 2 dagdelen   </t>
    </r>
  </si>
  <si>
    <t>Bedrag contant geld 31 december 2025</t>
  </si>
  <si>
    <t>€ 255,25 x het gemiddeld aantal deelnemers per dagdeel x het aantal dagdelen</t>
  </si>
  <si>
    <t>Extra huisvestingskosten (bijv. extra afkoop drank of schoonmaakkosten indien huisvestingskosten hoger zjn dan het maximumbedrag)</t>
  </si>
  <si>
    <t>Huisvestingskosten  (zie boven, wordt automatisch overgenomen)</t>
  </si>
  <si>
    <t>TOTAAL ingevulde maximale huisvestingskosten en organisatie- en communicatiekosten ontmoeting</t>
  </si>
  <si>
    <t>Wat mag uw eigen vermogen zijn op grond van uw ingevulde aanvraag?  (NB bij toekenning kan dit nog op onderdelen verlaagd worden, indien een deel van de subsidie niet wordt toegekend)</t>
  </si>
  <si>
    <t>de maximale subsidie zou op grond hiervan maximaal kunnen zijn:</t>
  </si>
  <si>
    <t>Wat betekent dit voor uw subsidie?</t>
  </si>
  <si>
    <t>Vul eerst deze tabel in!</t>
  </si>
  <si>
    <t xml:space="preserve">Maximale SUBSIDIE </t>
  </si>
  <si>
    <t>Bedrag per dagdeel</t>
  </si>
  <si>
    <t xml:space="preserve">Huisvestingkosten </t>
  </si>
  <si>
    <t>Vaste Internetaansluiting (wifi)</t>
  </si>
  <si>
    <t>Totaal Huisvestingskosten huur 2027</t>
  </si>
  <si>
    <t>Eigen pand</t>
  </si>
  <si>
    <t xml:space="preserve">(incl. gas, water, licht, schoonmaakkosten en vaste internetaansluiting tbv wifi)   </t>
  </si>
  <si>
    <t>Totaal Huisvestingskosten eigen pand 2027</t>
  </si>
  <si>
    <t>TOTALE HUISVESTINGSKOSTEN 2027</t>
  </si>
  <si>
    <t>Afkoop koffie, water, thee</t>
  </si>
  <si>
    <t>€ 0,-</t>
  </si>
  <si>
    <t>€ 1400,-</t>
  </si>
  <si>
    <t>€  2800,-</t>
  </si>
  <si>
    <t>€ 6000,-</t>
  </si>
  <si>
    <t>STAP 1  BEREKENING MAXIMUMBEDRAGEN ONTMOETING</t>
  </si>
  <si>
    <t>Maximale subsidie vrijwillig jeugdwerk € 15.000  (prijspeil 2026)</t>
  </si>
  <si>
    <t>Maximale subsidie prijspeil 2027</t>
  </si>
  <si>
    <t>Hoeveel dagdelen per week vinden de activiteiten plaats?</t>
  </si>
  <si>
    <t xml:space="preserve">Hoeveel dagdelen per week hiervan zijn er meer dan 40 kinderen tegelijk aanwezig? </t>
  </si>
  <si>
    <t>Hoeveel kinderen nemen er gemiddeld deel per dagdeel?</t>
  </si>
  <si>
    <t>Vul hier de maximumbedragen Organisatie, communicatie- en activiteitenkosten voor het onderdeel vrijwillig jeugdwerk voor in 2027 op basis van de bedragen uit de regeling</t>
  </si>
  <si>
    <t>Vul hier uw totale huisvestingskosten voor het onderdeel vrijwilig jeugdwerk 2027 in, rekening houdend met het maximumbedrag per dagdeel per week op jaarbasis)</t>
  </si>
  <si>
    <t>Huisvestingkosten (max € 2.756,70 per dagdeel op jaarbasis, totaal maximum van € 12.500, bij meer dan 40 deelnemers max € 5513,40 per dagdeel per week en max  15.000)</t>
  </si>
  <si>
    <t>Organisatiekosten en communicatiekosten</t>
  </si>
  <si>
    <t>Alleen indien geen aanvraag is gedaan op onderdeel sociale ontmoeting, lichte ondersteuning of ontplooiing. In onderstaande tabel staan de maximaal te ontvangen bedragen, vul in kolom D de maximale bedragen uit de regeling in.</t>
  </si>
  <si>
    <t>JEUGDWERK ORGANISATIE- EN COMMUNICATIEKOSTEN</t>
  </si>
  <si>
    <t xml:space="preserve">Organisatie-en Communicatiekosten (zie tabel max bedragen regeling op volgend tabblad) (indien geen aanvraag is gedaan op sociale ontmoeting) </t>
  </si>
  <si>
    <t>JEUGDWERK ACTIVITEITENBUDGET</t>
  </si>
  <si>
    <t>Activiteitenbudget (indien geen aanvraag is gedaan op soc ontmoeting) (zie tabel max bedragen regeling op volgend tabblad)</t>
  </si>
  <si>
    <t>TOTAAL maximumbedrag subsidie vrijwillig jeugdwerk</t>
  </si>
  <si>
    <t>Maximumbedragsubsidie onderdeel ontmoeting, rekening houdend met maximumbedrag 15315</t>
  </si>
  <si>
    <t>Overige huisvestingskosten (onderhoud, beveiliging etc)</t>
  </si>
  <si>
    <t>Jeugdwerk zonder leden    Kracht van de Samenleving 2027</t>
  </si>
  <si>
    <t>TOTAAL maximumbedrag vrijwillig jeugdwerk</t>
  </si>
  <si>
    <t>Bedragen prijspeil 2027</t>
  </si>
  <si>
    <t>Jeugd en jongerenwerk zonder leden</t>
  </si>
  <si>
    <t>Bij onderstaande bedragen geldt dat indien  het bedrag van € 250 per deelnemer per dagdeel op jaarbasis wordt overschreden, de subsidie wordt gemaximeerd op maximaal € 250 per deelnemer per dagdeel per week op jaarbasis (gebaseerd op minimaal 40 weken per jaar)</t>
  </si>
  <si>
    <t>Maximumbedrag per jaar</t>
  </si>
  <si>
    <t>Huisvestingskosten</t>
  </si>
  <si>
    <t xml:space="preserve">Totaal maximaal € 12.500 </t>
  </si>
  <si>
    <t>Bij meer dan 40 deelnemers per dagdeel per week op jaarbasis maximaal € 15.000</t>
  </si>
  <si>
    <t>Kosten huur, gas, water, elektriciteit en schoonmaak en eventueel deel afkoop koffie/thee/water:</t>
  </si>
  <si>
    <t xml:space="preserve">Huur, gwl  feitelijke kosten </t>
  </si>
  <si>
    <t>met een maximum van € 12.500</t>
  </si>
  <si>
    <t xml:space="preserve">Huisvestingskosten eigen pand  (incl. gwl)   </t>
  </si>
  <si>
    <t>Maximaal € 2700 per dagdeel per week  op jaarbasis (maximaal € 1350,- voor activiteiten 1x per 2 weken op jaarbasis) Met een maximum van  € 12.500</t>
  </si>
  <si>
    <t>Bij meer dan 40 deelnemers per dagdeel maximaal € 15.000 op jaarbasis waarbij maximaal € 5400 per dagdeel per week op jaarbasis (minimaal 40 weken)</t>
  </si>
  <si>
    <r>
      <t xml:space="preserve">Organisatie- en communicatiekosten (per organisatie, </t>
    </r>
    <r>
      <rPr>
        <b/>
        <sz val="9"/>
        <color rgb="FF000000"/>
        <rFont val="Calibri"/>
        <family val="2"/>
      </rPr>
      <t>alleen indien geen aanvraag is gedaan op onderdeel sociale ontmoeting, lichte ondersteuning of ontplooiing)</t>
    </r>
  </si>
  <si>
    <t>Buurtnetwerken (ontvangen reeds organisatie- en Communicatiekosten vanuit onderdeel buurtnetwerk) of andere organisaties die onder een andere activiteit binnen deze regeling reeds organisatie- en communicatiekosten ontvangen</t>
  </si>
  <si>
    <t xml:space="preserve">Andere organisaties die tot 40 (twee)wekelijkse actieve deelnemers bereiken  (elke deelnemer slechts 1x meetellen, ook als deze meerdere keren per week/2 weken komt)        </t>
  </si>
  <si>
    <r>
      <t xml:space="preserve">Activiteitenbudget wekelijkse activiteiten  </t>
    </r>
    <r>
      <rPr>
        <b/>
        <sz val="9"/>
        <color rgb="FF000000"/>
        <rFont val="Calibri"/>
        <family val="2"/>
      </rPr>
      <t>(alleen indien geen aanvraag is gedaan op sociale ontmoeting)</t>
    </r>
  </si>
  <si>
    <r>
      <t>-</t>
    </r>
    <r>
      <rPr>
        <sz val="7"/>
        <color rgb="FF000000"/>
        <rFont val="Times New Roman"/>
        <family val="1"/>
      </rPr>
      <t xml:space="preserve">          </t>
    </r>
    <r>
      <rPr>
        <sz val="9"/>
        <color rgb="FF000000"/>
        <rFont val="Calibri"/>
        <family val="2"/>
      </rPr>
      <t>Groep van 40-70 deelnemers per dagdeel = 2 dagdelen</t>
    </r>
  </si>
  <si>
    <t>Groep van meer dan 70 deelnemers per dagdeel = 3 dagdelen</t>
  </si>
  <si>
    <t xml:space="preserve">1 dagdeel per week (minimaal 40 weken)    </t>
  </si>
  <si>
    <t xml:space="preserve">2 dagdelen per week (minimaal 40 weken)  </t>
  </si>
  <si>
    <t xml:space="preserve">3 t/m 5 dagdelen per week (minimaal 40 weken)   </t>
  </si>
  <si>
    <t xml:space="preserve">6 dagdelen of meer per week (minimaal 40 weken)  </t>
  </si>
  <si>
    <r>
      <t xml:space="preserve">Activiteitenbudget 1x per 2 weken  </t>
    </r>
    <r>
      <rPr>
        <b/>
        <sz val="9"/>
        <color rgb="FF000000"/>
        <rFont val="Calibri"/>
        <family val="2"/>
      </rPr>
      <t>(alleen indien geen aanvraag is gedaan op sociale ontmoeting)</t>
    </r>
  </si>
  <si>
    <t>1 dagdeel per 2 weken (20-25 dagdelen per jaar)</t>
  </si>
  <si>
    <t>(NB bij meer dagdelen per 2 weken onder activiteitenbudget per week aanvragen)[1]</t>
  </si>
  <si>
    <r>
      <t xml:space="preserve">                                                                         </t>
    </r>
    <r>
      <rPr>
        <sz val="10"/>
        <color theme="1"/>
        <rFont val="Calibri"/>
        <family val="2"/>
      </rPr>
      <t>a.</t>
    </r>
    <r>
      <rPr>
        <sz val="7"/>
        <color theme="1"/>
        <rFont val="Times New Roman"/>
        <family val="1"/>
      </rPr>
      <t xml:space="preserve">      </t>
    </r>
    <r>
      <rPr>
        <sz val="10"/>
        <color theme="1"/>
        <rFont val="Calibri"/>
        <family val="2"/>
      </rPr>
      <t>Bedragen worden vanaf 2027 jaarlijks geïndexeerd met de (voorlopige) gemeentelijke index.</t>
    </r>
  </si>
  <si>
    <t>[1] Indien er naast vaste dagdelen per week ook een dagdeel per 2 weken is kan dit bij 1, 2 of 5 dagdelen per week</t>
  </si>
  <si>
    <t>€ 2756,70      /     € 12.252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</si>
</sst>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 #,##0.00"/>
    <numFmt numFmtId="165" formatCode="&quot;€&quot;\ #,##0"/>
  </numFmts>
  <fonts count="32" x14ac:knownFonts="1">
    <font>
      <sz val="10"/>
      <color theme="1"/>
      <name val="Arial"/>
      <family val="2"/>
    </font>
    <font>
      <sz val="10"/>
      <color rgb="FFFF0000"/>
      <name val="Arial"/>
      <family val="2"/>
    </font>
    <font>
      <b/>
      <sz val="10"/>
      <color theme="1"/>
      <name val="Arial"/>
      <family val="2"/>
    </font>
    <font>
      <b/>
      <sz val="20"/>
      <color theme="1"/>
      <name val="Aptos Narrow"/>
      <family val="2"/>
      <scheme val="minor"/>
    </font>
    <font>
      <i/>
      <sz val="11"/>
      <color theme="1"/>
      <name val="Aptos Narrow"/>
      <family val="2"/>
      <scheme val="minor"/>
    </font>
    <font>
      <b/>
      <sz val="16"/>
      <color rgb="FFFF0000"/>
      <name val="Aptos Narrow"/>
      <family val="2"/>
      <scheme val="minor"/>
    </font>
    <font>
      <b/>
      <sz val="16"/>
      <color theme="1"/>
      <name val="Aptos Narrow"/>
      <family val="2"/>
      <scheme val="minor"/>
    </font>
    <font>
      <b/>
      <sz val="11"/>
      <color rgb="FF0070C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i/>
      <sz val="11"/>
      <name val="Aptos Narrow"/>
      <family val="2"/>
      <scheme val="minor"/>
    </font>
    <font>
      <b/>
      <i/>
      <sz val="11"/>
      <color theme="1"/>
      <name val="Aptos Narrow"/>
      <family val="2"/>
      <scheme val="minor"/>
    </font>
    <font>
      <sz val="20"/>
      <color theme="1"/>
      <name val="Aptos Narrow"/>
      <family val="2"/>
      <scheme val="minor"/>
    </font>
    <font>
      <sz val="10"/>
      <color theme="1"/>
      <name val="Aptos Narrow"/>
      <family val="2"/>
      <scheme val="minor"/>
    </font>
    <font>
      <sz val="11"/>
      <color theme="1" tint="0.499984740745262"/>
      <name val="Aptos Narrow"/>
      <family val="2"/>
      <scheme val="minor"/>
    </font>
    <font>
      <b/>
      <sz val="11"/>
      <color rgb="FFFF0000"/>
      <name val="Aptos Narrow"/>
      <family val="2"/>
      <scheme val="minor"/>
    </font>
    <font>
      <sz val="8"/>
      <color theme="1"/>
      <name val="Aptos Narrow"/>
      <family val="2"/>
      <scheme val="minor"/>
    </font>
    <font>
      <sz val="9"/>
      <color theme="1"/>
      <name val="Aptos Narrow"/>
      <family val="2"/>
      <scheme val="minor"/>
    </font>
    <font>
      <sz val="14"/>
      <color theme="1"/>
      <name val="Arial"/>
      <family val="2"/>
    </font>
    <font>
      <sz val="14"/>
      <name val="Arial"/>
      <family val="2"/>
    </font>
    <font>
      <sz val="10"/>
      <color theme="1"/>
      <name val="Calibri"/>
      <family val="2"/>
    </font>
    <font>
      <sz val="7"/>
      <color theme="1"/>
      <name val="Times New Roman"/>
      <family val="1"/>
    </font>
    <font>
      <sz val="9"/>
      <color rgb="FF000000"/>
      <name val="Calibri"/>
      <family val="2"/>
    </font>
    <font>
      <sz val="7"/>
      <color rgb="FF000000"/>
      <name val="Times New Roman"/>
      <family val="1"/>
    </font>
    <font>
      <u/>
      <sz val="10"/>
      <color theme="10"/>
      <name val="Arial"/>
      <family val="2"/>
    </font>
    <font>
      <b/>
      <sz val="14"/>
      <color theme="1"/>
      <name val="Arial"/>
      <family val="2"/>
    </font>
    <font>
      <b/>
      <sz val="9"/>
      <color rgb="FF000000"/>
      <name val="Aptos Narrow"/>
      <family val="2"/>
      <scheme val="minor"/>
    </font>
    <font>
      <sz val="16"/>
      <color rgb="FFFF0000"/>
      <name val="Arial"/>
      <family val="2"/>
    </font>
    <font>
      <sz val="9"/>
      <name val="Aptos Narrow"/>
      <family val="2"/>
      <scheme val="minor"/>
    </font>
    <font>
      <b/>
      <sz val="9"/>
      <color rgb="FF000000"/>
      <name val="Calibri"/>
      <family val="2"/>
    </font>
    <font>
      <sz val="9"/>
      <color theme="1"/>
      <name val="Calibri"/>
      <family val="2"/>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0CECE"/>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s>
  <cellStyleXfs count="2">
    <xf numFmtId="0" fontId="0" fillId="0" borderId="0"/>
    <xf numFmtId="0" fontId="25" fillId="0" borderId="0" applyNumberFormat="0" applyFill="0" applyBorder="0" applyAlignment="0" applyProtection="0"/>
  </cellStyleXfs>
  <cellXfs count="216">
    <xf numFmtId="0" fontId="0" fillId="0" borderId="0" xfId="0"/>
    <xf numFmtId="164" fontId="8" fillId="0" borderId="10" xfId="0" applyNumberFormat="1" applyFont="1" applyFill="1" applyBorder="1" applyAlignment="1">
      <alignment vertical="center"/>
    </xf>
    <xf numFmtId="0" fontId="0" fillId="2" borderId="8" xfId="0" applyFill="1" applyBorder="1" applyAlignment="1" applyProtection="1">
      <alignment horizontal="center"/>
      <protection locked="0"/>
    </xf>
    <xf numFmtId="0" fontId="0" fillId="0" borderId="34" xfId="0" applyBorder="1" applyAlignment="1" applyProtection="1">
      <alignment horizontal="center"/>
      <protection locked="0"/>
    </xf>
    <xf numFmtId="0" fontId="0" fillId="2" borderId="5" xfId="0" applyFill="1" applyBorder="1" applyAlignment="1" applyProtection="1">
      <alignment horizontal="center"/>
      <protection locked="0"/>
    </xf>
    <xf numFmtId="0" fontId="3" fillId="0" borderId="0" xfId="0" applyFont="1" applyProtection="1"/>
    <xf numFmtId="0" fontId="0" fillId="0" borderId="0" xfId="0" applyProtection="1"/>
    <xf numFmtId="0" fontId="0" fillId="0" borderId="0" xfId="0" applyAlignment="1" applyProtection="1">
      <alignment horizontal="center"/>
    </xf>
    <xf numFmtId="0" fontId="4" fillId="0" borderId="0" xfId="0" applyFont="1" applyProtection="1"/>
    <xf numFmtId="165" fontId="0" fillId="0" borderId="0" xfId="0" applyNumberFormat="1" applyProtection="1"/>
    <xf numFmtId="165" fontId="2" fillId="0" borderId="0" xfId="0" applyNumberFormat="1" applyFont="1" applyProtection="1"/>
    <xf numFmtId="0" fontId="5" fillId="0" borderId="0" xfId="0" applyFont="1" applyProtection="1"/>
    <xf numFmtId="0" fontId="6" fillId="0" borderId="0" xfId="0" applyFont="1" applyAlignment="1" applyProtection="1">
      <alignment horizontal="center"/>
    </xf>
    <xf numFmtId="0" fontId="6" fillId="0" borderId="0" xfId="0" applyFont="1" applyProtection="1"/>
    <xf numFmtId="0" fontId="7" fillId="0" borderId="0" xfId="0" applyFont="1" applyProtection="1"/>
    <xf numFmtId="0" fontId="8" fillId="0" borderId="0" xfId="0" applyFont="1" applyAlignment="1" applyProtection="1">
      <alignment horizontal="center"/>
    </xf>
    <xf numFmtId="0" fontId="8" fillId="0" borderId="0" xfId="0" applyFont="1" applyProtection="1"/>
    <xf numFmtId="0" fontId="8" fillId="0" borderId="2" xfId="0" applyFont="1" applyBorder="1" applyAlignment="1" applyProtection="1">
      <alignment horizontal="center"/>
    </xf>
    <xf numFmtId="0" fontId="8" fillId="0" borderId="2" xfId="0" applyFont="1" applyBorder="1" applyProtection="1"/>
    <xf numFmtId="0" fontId="8" fillId="3" borderId="1" xfId="0" applyFont="1" applyFill="1" applyBorder="1" applyProtection="1"/>
    <xf numFmtId="0" fontId="8" fillId="3" borderId="2" xfId="0" applyFont="1" applyFill="1" applyBorder="1" applyAlignment="1" applyProtection="1">
      <alignment horizontal="center"/>
    </xf>
    <xf numFmtId="0" fontId="8" fillId="3" borderId="2" xfId="0" applyFont="1" applyFill="1" applyBorder="1" applyProtection="1"/>
    <xf numFmtId="49" fontId="2" fillId="0" borderId="25" xfId="0" applyNumberFormat="1" applyFont="1" applyBorder="1" applyAlignment="1" applyProtection="1">
      <alignment wrapText="1"/>
    </xf>
    <xf numFmtId="49" fontId="0" fillId="0" borderId="0" xfId="0" applyNumberFormat="1" applyAlignment="1" applyProtection="1">
      <alignment wrapText="1"/>
    </xf>
    <xf numFmtId="0" fontId="0" fillId="0" borderId="12" xfId="0" applyBorder="1" applyProtection="1"/>
    <xf numFmtId="49" fontId="0" fillId="0" borderId="25" xfId="0" applyNumberFormat="1" applyBorder="1" applyAlignment="1" applyProtection="1">
      <alignment wrapText="1"/>
    </xf>
    <xf numFmtId="49" fontId="2" fillId="0" borderId="33" xfId="0" applyNumberFormat="1" applyFont="1" applyBorder="1" applyAlignment="1" applyProtection="1">
      <alignment wrapText="1"/>
    </xf>
    <xf numFmtId="0" fontId="9" fillId="0" borderId="3" xfId="0" applyFont="1" applyBorder="1" applyAlignment="1" applyProtection="1">
      <alignment horizontal="center" vertical="center" wrapText="1"/>
    </xf>
    <xf numFmtId="0" fontId="8" fillId="3" borderId="19" xfId="0" applyFont="1" applyFill="1" applyBorder="1" applyProtection="1"/>
    <xf numFmtId="164" fontId="0" fillId="3" borderId="0" xfId="0" applyNumberFormat="1" applyFill="1" applyProtection="1"/>
    <xf numFmtId="0" fontId="0" fillId="0" borderId="0" xfId="0" applyFill="1" applyProtection="1"/>
    <xf numFmtId="0" fontId="0" fillId="3" borderId="25" xfId="0" applyFill="1" applyBorder="1" applyProtection="1"/>
    <xf numFmtId="0" fontId="0" fillId="3" borderId="26" xfId="0" applyFill="1" applyBorder="1" applyProtection="1"/>
    <xf numFmtId="164" fontId="0" fillId="3" borderId="11" xfId="0" applyNumberFormat="1" applyFill="1" applyBorder="1" applyProtection="1"/>
    <xf numFmtId="164" fontId="0" fillId="0" borderId="0" xfId="0" applyNumberFormat="1" applyFill="1" applyProtection="1"/>
    <xf numFmtId="0" fontId="0" fillId="3" borderId="0" xfId="0" applyFill="1" applyProtection="1"/>
    <xf numFmtId="49" fontId="0" fillId="3" borderId="0" xfId="0" applyNumberFormat="1" applyFill="1" applyAlignment="1" applyProtection="1">
      <alignment wrapText="1"/>
    </xf>
    <xf numFmtId="164" fontId="2" fillId="3" borderId="0" xfId="0" applyNumberFormat="1" applyFont="1" applyFill="1" applyProtection="1"/>
    <xf numFmtId="164" fontId="0" fillId="0" borderId="0" xfId="0" applyNumberFormat="1" applyProtection="1"/>
    <xf numFmtId="165" fontId="2" fillId="3" borderId="0" xfId="0" applyNumberFormat="1" applyFont="1" applyFill="1" applyProtection="1"/>
    <xf numFmtId="164" fontId="8" fillId="3" borderId="10" xfId="0" applyNumberFormat="1" applyFont="1" applyFill="1" applyBorder="1" applyAlignment="1" applyProtection="1">
      <alignment vertical="center"/>
    </xf>
    <xf numFmtId="0" fontId="19" fillId="4" borderId="0" xfId="0" applyFont="1" applyFill="1" applyProtection="1"/>
    <xf numFmtId="164" fontId="20" fillId="4" borderId="0" xfId="0" applyNumberFormat="1" applyFont="1" applyFill="1" applyProtection="1"/>
    <xf numFmtId="0" fontId="19" fillId="0" borderId="0" xfId="0" applyFont="1" applyFill="1" applyProtection="1"/>
    <xf numFmtId="164" fontId="19" fillId="4" borderId="0" xfId="0" applyNumberFormat="1" applyFont="1" applyFill="1" applyProtection="1"/>
    <xf numFmtId="164" fontId="8" fillId="0" borderId="0" xfId="0" applyNumberFormat="1" applyFont="1" applyAlignment="1" applyProtection="1">
      <alignment vertical="center" wrapText="1"/>
    </xf>
    <xf numFmtId="0" fontId="8" fillId="0" borderId="1" xfId="0" applyFont="1" applyBorder="1" applyAlignment="1" applyProtection="1">
      <alignment wrapText="1"/>
    </xf>
    <xf numFmtId="49" fontId="0" fillId="0" borderId="5" xfId="0" applyNumberFormat="1" applyBorder="1" applyAlignment="1" applyProtection="1">
      <alignment wrapText="1"/>
    </xf>
    <xf numFmtId="0" fontId="8" fillId="0" borderId="5" xfId="0" applyFont="1" applyBorder="1" applyAlignment="1" applyProtection="1">
      <alignment horizontal="center"/>
    </xf>
    <xf numFmtId="0" fontId="8" fillId="0" borderId="5" xfId="0" applyFont="1" applyBorder="1" applyProtection="1"/>
    <xf numFmtId="164" fontId="8" fillId="3" borderId="5" xfId="0" applyNumberFormat="1" applyFont="1" applyFill="1" applyBorder="1" applyAlignment="1" applyProtection="1">
      <alignment vertical="center" wrapText="1"/>
    </xf>
    <xf numFmtId="0" fontId="8" fillId="3" borderId="14" xfId="0" applyFont="1" applyFill="1" applyBorder="1" applyProtection="1"/>
    <xf numFmtId="0" fontId="8" fillId="3" borderId="15" xfId="0" applyFont="1" applyFill="1" applyBorder="1" applyAlignment="1" applyProtection="1">
      <alignment horizontal="center"/>
    </xf>
    <xf numFmtId="0" fontId="8" fillId="3" borderId="15" xfId="0" applyFont="1" applyFill="1" applyBorder="1" applyProtection="1"/>
    <xf numFmtId="164" fontId="8" fillId="3" borderId="16" xfId="0" applyNumberFormat="1" applyFont="1" applyFill="1" applyBorder="1" applyAlignment="1" applyProtection="1">
      <alignment vertical="center" wrapText="1"/>
    </xf>
    <xf numFmtId="0" fontId="12" fillId="3" borderId="20" xfId="0" applyFont="1" applyFill="1" applyBorder="1" applyAlignment="1" applyProtection="1">
      <alignment horizontal="center"/>
    </xf>
    <xf numFmtId="0" fontId="12" fillId="3" borderId="20" xfId="0" applyFont="1" applyFill="1" applyBorder="1" applyProtection="1"/>
    <xf numFmtId="164" fontId="8" fillId="3" borderId="21" xfId="0" applyNumberFormat="1" applyFont="1" applyFill="1" applyBorder="1" applyAlignment="1" applyProtection="1">
      <alignment vertical="center" wrapText="1"/>
    </xf>
    <xf numFmtId="0" fontId="8" fillId="4" borderId="13" xfId="0" applyFont="1" applyFill="1" applyBorder="1" applyAlignment="1" applyProtection="1">
      <alignment vertical="center"/>
    </xf>
    <xf numFmtId="0" fontId="8" fillId="4" borderId="22" xfId="0" applyFont="1" applyFill="1" applyBorder="1" applyAlignment="1" applyProtection="1">
      <alignment horizontal="center"/>
    </xf>
    <xf numFmtId="0" fontId="8" fillId="4" borderId="22" xfId="0" applyFont="1" applyFill="1" applyBorder="1" applyProtection="1"/>
    <xf numFmtId="164" fontId="8" fillId="4" borderId="10" xfId="0" applyNumberFormat="1" applyFont="1" applyFill="1" applyBorder="1" applyAlignment="1" applyProtection="1">
      <alignment vertical="center"/>
    </xf>
    <xf numFmtId="0" fontId="1" fillId="0" borderId="0" xfId="0" applyFont="1" applyProtection="1"/>
    <xf numFmtId="0" fontId="13" fillId="0" borderId="0" xfId="0" applyFont="1" applyProtection="1"/>
    <xf numFmtId="0" fontId="3" fillId="0" borderId="0" xfId="0" applyFont="1" applyAlignment="1" applyProtection="1">
      <alignment vertical="center"/>
    </xf>
    <xf numFmtId="0" fontId="13" fillId="0" borderId="0" xfId="0" applyFont="1" applyAlignment="1" applyProtection="1">
      <alignment horizontal="center"/>
    </xf>
    <xf numFmtId="0" fontId="8" fillId="0" borderId="0" xfId="0" applyFont="1" applyAlignment="1" applyProtection="1">
      <alignment vertical="center"/>
    </xf>
    <xf numFmtId="0" fontId="8" fillId="0" borderId="0" xfId="0" applyFont="1" applyAlignment="1" applyProtection="1">
      <alignment horizontal="left" vertical="center" indent="1"/>
    </xf>
    <xf numFmtId="0" fontId="14" fillId="0" borderId="0" xfId="0" applyFont="1" applyAlignment="1" applyProtection="1">
      <alignment horizontal="left" vertical="center" indent="4"/>
    </xf>
    <xf numFmtId="0" fontId="0" fillId="0" borderId="0" xfId="0" applyAlignment="1" applyProtection="1">
      <alignment vertical="center"/>
    </xf>
    <xf numFmtId="0" fontId="0" fillId="0" borderId="23" xfId="0" applyBorder="1" applyAlignment="1" applyProtection="1">
      <alignment vertical="center" wrapText="1"/>
    </xf>
    <xf numFmtId="0" fontId="0" fillId="0" borderId="18" xfId="0" applyBorder="1" applyAlignment="1" applyProtection="1">
      <alignment vertical="center" wrapText="1"/>
    </xf>
    <xf numFmtId="0" fontId="0" fillId="0" borderId="7" xfId="0" applyBorder="1" applyAlignment="1" applyProtection="1">
      <alignment vertical="center" wrapText="1"/>
    </xf>
    <xf numFmtId="0" fontId="8" fillId="3" borderId="14" xfId="0" applyFont="1" applyFill="1" applyBorder="1" applyAlignment="1" applyProtection="1">
      <alignment vertical="center" wrapText="1"/>
    </xf>
    <xf numFmtId="0" fontId="16" fillId="0" borderId="0" xfId="0" applyFont="1" applyAlignment="1" applyProtection="1">
      <alignment vertical="center"/>
    </xf>
    <xf numFmtId="0" fontId="16" fillId="0" borderId="0" xfId="0" applyFont="1" applyAlignment="1" applyProtection="1">
      <alignment vertical="center" wrapText="1"/>
    </xf>
    <xf numFmtId="0" fontId="8" fillId="0" borderId="0" xfId="0" applyFont="1" applyAlignment="1" applyProtection="1">
      <alignment vertical="center" wrapText="1"/>
    </xf>
    <xf numFmtId="0" fontId="0" fillId="3" borderId="14" xfId="0" applyFill="1" applyBorder="1" applyProtection="1"/>
    <xf numFmtId="164" fontId="0" fillId="3" borderId="16" xfId="0" applyNumberFormat="1" applyFill="1" applyBorder="1" applyProtection="1"/>
    <xf numFmtId="0" fontId="6" fillId="0" borderId="24" xfId="0" applyFont="1" applyBorder="1" applyProtection="1"/>
    <xf numFmtId="164" fontId="8" fillId="0" borderId="17" xfId="0" applyNumberFormat="1" applyFont="1" applyBorder="1" applyProtection="1"/>
    <xf numFmtId="0" fontId="8" fillId="0" borderId="18" xfId="0" applyFont="1" applyBorder="1" applyProtection="1"/>
    <xf numFmtId="164" fontId="0" fillId="3" borderId="15" xfId="0" applyNumberFormat="1" applyFill="1" applyBorder="1" applyProtection="1"/>
    <xf numFmtId="0" fontId="0" fillId="0" borderId="16" xfId="0" applyBorder="1" applyProtection="1"/>
    <xf numFmtId="0" fontId="6" fillId="0" borderId="0" xfId="0" applyFont="1" applyAlignment="1" applyProtection="1">
      <alignment vertical="center"/>
    </xf>
    <xf numFmtId="49" fontId="0" fillId="0" borderId="17" xfId="0" applyNumberFormat="1" applyBorder="1" applyAlignment="1" applyProtection="1">
      <alignment wrapText="1"/>
    </xf>
    <xf numFmtId="49" fontId="0" fillId="0" borderId="18" xfId="0" applyNumberFormat="1" applyBorder="1" applyAlignment="1" applyProtection="1">
      <alignment wrapText="1"/>
    </xf>
    <xf numFmtId="0" fontId="0" fillId="3" borderId="14" xfId="0" applyFill="1" applyBorder="1" applyAlignment="1" applyProtection="1">
      <alignment vertical="center" wrapText="1"/>
    </xf>
    <xf numFmtId="164" fontId="0" fillId="3" borderId="15" xfId="0" applyNumberFormat="1" applyFill="1" applyBorder="1" applyAlignment="1" applyProtection="1">
      <alignment vertical="center" wrapText="1"/>
    </xf>
    <xf numFmtId="164" fontId="0" fillId="3" borderId="18" xfId="0" applyNumberFormat="1" applyFill="1" applyBorder="1" applyAlignment="1" applyProtection="1">
      <alignment vertical="center" wrapText="1"/>
    </xf>
    <xf numFmtId="164" fontId="0" fillId="3" borderId="9" xfId="0" applyNumberFormat="1" applyFill="1" applyBorder="1" applyAlignment="1" applyProtection="1">
      <alignment vertical="center" wrapText="1"/>
    </xf>
    <xf numFmtId="0" fontId="0" fillId="3" borderId="7" xfId="0" applyFill="1" applyBorder="1" applyAlignment="1" applyProtection="1">
      <alignment vertical="center" wrapText="1"/>
    </xf>
    <xf numFmtId="0" fontId="0" fillId="0" borderId="9" xfId="0" applyBorder="1" applyAlignment="1" applyProtection="1">
      <alignment vertical="center" wrapText="1"/>
    </xf>
    <xf numFmtId="0" fontId="0" fillId="4" borderId="14" xfId="0" applyFill="1" applyBorder="1" applyAlignment="1" applyProtection="1">
      <alignment vertical="center" wrapText="1"/>
    </xf>
    <xf numFmtId="164" fontId="0" fillId="4" borderId="16" xfId="0" applyNumberFormat="1" applyFill="1" applyBorder="1" applyProtection="1"/>
    <xf numFmtId="0" fontId="26" fillId="0" borderId="0" xfId="0" applyFont="1" applyProtection="1"/>
    <xf numFmtId="164" fontId="0" fillId="2" borderId="9" xfId="0" applyNumberFormat="1" applyFill="1" applyBorder="1" applyAlignment="1" applyProtection="1">
      <alignment vertical="center" wrapText="1"/>
      <protection locked="0"/>
    </xf>
    <xf numFmtId="164" fontId="8" fillId="2" borderId="8" xfId="0" applyNumberFormat="1" applyFont="1" applyFill="1" applyBorder="1" applyAlignment="1" applyProtection="1">
      <alignment vertical="center" wrapText="1"/>
      <protection locked="0"/>
    </xf>
    <xf numFmtId="164" fontId="9" fillId="2" borderId="8" xfId="0" applyNumberFormat="1" applyFont="1" applyFill="1" applyBorder="1" applyAlignment="1" applyProtection="1">
      <alignment vertical="center" wrapText="1"/>
      <protection locked="0"/>
    </xf>
    <xf numFmtId="0" fontId="4" fillId="0" borderId="8" xfId="0" applyFont="1" applyBorder="1" applyAlignment="1" applyProtection="1">
      <alignment horizontal="center"/>
      <protection locked="0"/>
    </xf>
    <xf numFmtId="0" fontId="11" fillId="0" borderId="8" xfId="0" applyFont="1" applyBorder="1" applyAlignment="1" applyProtection="1">
      <alignment horizontal="center"/>
      <protection locked="0"/>
    </xf>
    <xf numFmtId="49" fontId="0" fillId="0" borderId="8" xfId="0" applyNumberFormat="1" applyBorder="1" applyAlignment="1" applyProtection="1">
      <alignment wrapText="1"/>
      <protection locked="0"/>
    </xf>
    <xf numFmtId="0" fontId="8" fillId="0" borderId="8" xfId="0" applyFont="1" applyBorder="1" applyAlignment="1" applyProtection="1">
      <alignment horizontal="center"/>
      <protection locked="0"/>
    </xf>
    <xf numFmtId="0" fontId="10" fillId="0" borderId="8" xfId="0" applyFont="1" applyBorder="1" applyAlignment="1" applyProtection="1">
      <alignment wrapText="1"/>
      <protection locked="0"/>
    </xf>
    <xf numFmtId="0" fontId="9" fillId="0" borderId="8" xfId="0" applyFont="1" applyBorder="1" applyAlignment="1" applyProtection="1">
      <alignment horizontal="center"/>
      <protection locked="0"/>
    </xf>
    <xf numFmtId="0" fontId="0" fillId="0" borderId="8" xfId="0" applyBorder="1" applyProtection="1">
      <protection locked="0"/>
    </xf>
    <xf numFmtId="0" fontId="4" fillId="0" borderId="17" xfId="0" applyFont="1" applyBorder="1" applyAlignment="1" applyProtection="1">
      <alignment horizontal="left"/>
      <protection locked="0"/>
    </xf>
    <xf numFmtId="0" fontId="4" fillId="0" borderId="17" xfId="0" applyFont="1" applyBorder="1" applyAlignment="1" applyProtection="1">
      <alignment horizontal="center"/>
      <protection locked="0"/>
    </xf>
    <xf numFmtId="164" fontId="0" fillId="2" borderId="18" xfId="0" applyNumberFormat="1" applyFill="1" applyBorder="1" applyAlignment="1" applyProtection="1">
      <alignment vertical="center" wrapText="1"/>
      <protection locked="0"/>
    </xf>
    <xf numFmtId="0" fontId="4" fillId="0" borderId="8" xfId="0" applyFont="1" applyBorder="1" applyAlignment="1" applyProtection="1">
      <alignment horizontal="left"/>
      <protection locked="0"/>
    </xf>
    <xf numFmtId="0" fontId="4" fillId="0" borderId="15" xfId="0" applyFont="1" applyBorder="1" applyAlignment="1" applyProtection="1">
      <alignment horizontal="left"/>
      <protection locked="0"/>
    </xf>
    <xf numFmtId="0" fontId="4" fillId="0" borderId="15" xfId="0" applyFont="1" applyBorder="1" applyAlignment="1" applyProtection="1">
      <alignment horizontal="center"/>
      <protection locked="0"/>
    </xf>
    <xf numFmtId="164" fontId="0" fillId="2" borderId="16" xfId="0" applyNumberFormat="1" applyFill="1" applyBorder="1" applyAlignment="1" applyProtection="1">
      <alignment vertical="center" wrapText="1"/>
      <protection locked="0"/>
    </xf>
    <xf numFmtId="0" fontId="15" fillId="0" borderId="7" xfId="0" applyFont="1"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23" xfId="0" applyBorder="1" applyAlignment="1" applyProtection="1">
      <alignment vertical="center" wrapText="1"/>
      <protection locked="0"/>
    </xf>
    <xf numFmtId="164" fontId="8" fillId="2" borderId="18" xfId="0" applyNumberFormat="1" applyFont="1" applyFill="1" applyBorder="1" applyAlignment="1" applyProtection="1">
      <alignment vertical="center" wrapText="1"/>
      <protection locked="0"/>
    </xf>
    <xf numFmtId="0" fontId="8" fillId="0" borderId="7" xfId="0" applyFont="1" applyBorder="1" applyProtection="1">
      <protection locked="0"/>
    </xf>
    <xf numFmtId="0" fontId="8" fillId="0" borderId="9" xfId="0" applyFont="1" applyBorder="1" applyProtection="1">
      <protection locked="0"/>
    </xf>
    <xf numFmtId="0" fontId="0" fillId="0" borderId="9" xfId="0" applyBorder="1" applyProtection="1">
      <protection locked="0"/>
    </xf>
    <xf numFmtId="0" fontId="15" fillId="0" borderId="4" xfId="0" applyFont="1" applyBorder="1" applyAlignment="1" applyProtection="1">
      <alignment vertical="center" wrapText="1"/>
      <protection locked="0"/>
    </xf>
    <xf numFmtId="164" fontId="0" fillId="2" borderId="5" xfId="0" applyNumberFormat="1" applyFill="1" applyBorder="1" applyProtection="1">
      <protection locked="0"/>
    </xf>
    <xf numFmtId="0" fontId="0" fillId="0" borderId="6" xfId="0" applyBorder="1" applyProtection="1">
      <protection locked="0"/>
    </xf>
    <xf numFmtId="0" fontId="0" fillId="0" borderId="4" xfId="0" applyBorder="1" applyAlignment="1" applyProtection="1">
      <alignment vertical="center" wrapText="1"/>
      <protection locked="0"/>
    </xf>
    <xf numFmtId="164" fontId="8" fillId="0" borderId="0" xfId="0" applyNumberFormat="1" applyFont="1" applyFill="1" applyBorder="1" applyAlignment="1" applyProtection="1">
      <alignment vertical="center" wrapText="1"/>
    </xf>
    <xf numFmtId="164" fontId="8" fillId="3" borderId="8" xfId="0" applyNumberFormat="1" applyFont="1" applyFill="1" applyBorder="1" applyAlignment="1" applyProtection="1">
      <alignment vertical="center" wrapText="1"/>
    </xf>
    <xf numFmtId="0" fontId="19" fillId="0" borderId="0" xfId="0" applyFont="1"/>
    <xf numFmtId="0" fontId="19" fillId="4" borderId="0" xfId="0" applyFont="1" applyFill="1"/>
    <xf numFmtId="164" fontId="19" fillId="4" borderId="0" xfId="0" applyNumberFormat="1" applyFont="1" applyFill="1"/>
    <xf numFmtId="0" fontId="0" fillId="3" borderId="0" xfId="0" applyFill="1" applyBorder="1" applyProtection="1"/>
    <xf numFmtId="164" fontId="0" fillId="3" borderId="0" xfId="0" applyNumberFormat="1" applyFill="1" applyBorder="1" applyProtection="1"/>
    <xf numFmtId="0" fontId="0" fillId="3" borderId="0" xfId="0" applyFill="1"/>
    <xf numFmtId="0" fontId="18" fillId="0" borderId="7" xfId="0" applyFont="1" applyBorder="1" applyAlignment="1">
      <alignment wrapText="1"/>
    </xf>
    <xf numFmtId="0" fontId="8" fillId="0" borderId="17" xfId="0" applyFont="1" applyBorder="1" applyAlignment="1">
      <alignment horizontal="center"/>
    </xf>
    <xf numFmtId="0" fontId="27" fillId="0" borderId="17" xfId="0" applyFont="1" applyBorder="1" applyAlignment="1">
      <alignment horizontal="center" vertical="center"/>
    </xf>
    <xf numFmtId="0" fontId="9" fillId="0" borderId="38" xfId="0" applyFont="1" applyBorder="1" applyAlignment="1">
      <alignment horizontal="center" vertical="center" wrapText="1"/>
    </xf>
    <xf numFmtId="0" fontId="0" fillId="0" borderId="7" xfId="0" applyBorder="1"/>
    <xf numFmtId="0" fontId="0" fillId="0" borderId="8" xfId="0" applyBorder="1" applyAlignment="1">
      <alignment horizontal="center"/>
    </xf>
    <xf numFmtId="0" fontId="0" fillId="0" borderId="8" xfId="0" applyBorder="1"/>
    <xf numFmtId="164" fontId="0" fillId="2" borderId="9" xfId="0" applyNumberFormat="1" applyFill="1" applyBorder="1" applyAlignment="1">
      <alignment vertical="center" wrapText="1"/>
    </xf>
    <xf numFmtId="0" fontId="0" fillId="0" borderId="4" xfId="0" applyBorder="1"/>
    <xf numFmtId="0" fontId="0" fillId="0" borderId="5" xfId="0" applyBorder="1" applyAlignment="1">
      <alignment horizontal="center"/>
    </xf>
    <xf numFmtId="0" fontId="0" fillId="0" borderId="5" xfId="0" applyBorder="1"/>
    <xf numFmtId="0" fontId="0" fillId="0" borderId="39" xfId="0" applyBorder="1"/>
    <xf numFmtId="0" fontId="0" fillId="0" borderId="8" xfId="0" applyBorder="1" applyAlignment="1">
      <alignment wrapText="1"/>
    </xf>
    <xf numFmtId="0" fontId="0" fillId="3" borderId="39" xfId="0" applyFill="1" applyBorder="1"/>
    <xf numFmtId="0" fontId="0" fillId="3" borderId="8" xfId="0" applyFill="1" applyBorder="1" applyAlignment="1">
      <alignment horizontal="center"/>
    </xf>
    <xf numFmtId="0" fontId="4" fillId="3" borderId="8" xfId="0" applyFont="1" applyFill="1" applyBorder="1"/>
    <xf numFmtId="164" fontId="0" fillId="3" borderId="9" xfId="0" applyNumberFormat="1" applyFill="1" applyBorder="1" applyAlignment="1">
      <alignment vertical="center" wrapText="1"/>
    </xf>
    <xf numFmtId="49" fontId="0" fillId="0" borderId="35" xfId="0" applyNumberFormat="1" applyBorder="1" applyAlignment="1">
      <alignment wrapText="1"/>
    </xf>
    <xf numFmtId="0" fontId="0" fillId="3" borderId="40" xfId="0" applyFill="1" applyBorder="1"/>
    <xf numFmtId="0" fontId="0" fillId="3" borderId="34" xfId="0" applyFill="1" applyBorder="1" applyAlignment="1">
      <alignment horizontal="center"/>
    </xf>
    <xf numFmtId="0" fontId="4" fillId="3" borderId="34" xfId="0" applyFont="1" applyFill="1" applyBorder="1"/>
    <xf numFmtId="164" fontId="0" fillId="3" borderId="37" xfId="0" applyNumberFormat="1" applyFill="1" applyBorder="1" applyAlignment="1">
      <alignment vertical="center" wrapText="1"/>
    </xf>
    <xf numFmtId="0" fontId="8" fillId="3" borderId="1" xfId="0" applyFont="1" applyFill="1" applyBorder="1"/>
    <xf numFmtId="0" fontId="8" fillId="3" borderId="2" xfId="0" applyFont="1" applyFill="1" applyBorder="1" applyAlignment="1">
      <alignment horizontal="center"/>
    </xf>
    <xf numFmtId="0" fontId="8" fillId="3" borderId="2" xfId="0" applyFont="1" applyFill="1" applyBorder="1"/>
    <xf numFmtId="164" fontId="8" fillId="3" borderId="10" xfId="0" applyNumberFormat="1" applyFont="1" applyFill="1" applyBorder="1" applyAlignment="1">
      <alignment vertical="center" wrapText="1"/>
    </xf>
    <xf numFmtId="0" fontId="7" fillId="0" borderId="0" xfId="0" applyFont="1"/>
    <xf numFmtId="0" fontId="21" fillId="0" borderId="0" xfId="0" applyFont="1" applyAlignment="1">
      <alignment horizontal="left" vertical="center" indent="4"/>
    </xf>
    <xf numFmtId="0" fontId="23" fillId="0" borderId="27" xfId="0" applyFont="1" applyBorder="1" applyAlignment="1">
      <alignment vertical="center" wrapText="1"/>
    </xf>
    <xf numFmtId="0" fontId="23" fillId="0" borderId="28" xfId="0" applyFont="1" applyBorder="1" applyAlignment="1">
      <alignment vertical="center" wrapText="1"/>
    </xf>
    <xf numFmtId="0" fontId="23" fillId="5" borderId="27" xfId="0" applyFont="1" applyFill="1" applyBorder="1" applyAlignment="1">
      <alignment vertical="center" wrapText="1"/>
    </xf>
    <xf numFmtId="0" fontId="23" fillId="5" borderId="28" xfId="0" applyFont="1" applyFill="1" applyBorder="1" applyAlignment="1">
      <alignment horizontal="right" vertical="center" wrapText="1"/>
    </xf>
    <xf numFmtId="0" fontId="23" fillId="0" borderId="31" xfId="0" applyFont="1" applyBorder="1" applyAlignment="1">
      <alignment vertical="center" wrapText="1"/>
    </xf>
    <xf numFmtId="0" fontId="23" fillId="5" borderId="28" xfId="0" applyFont="1" applyFill="1" applyBorder="1" applyAlignment="1">
      <alignment vertical="center" wrapText="1"/>
    </xf>
    <xf numFmtId="0" fontId="25" fillId="0" borderId="0" xfId="1" applyAlignment="1">
      <alignment vertical="center"/>
    </xf>
    <xf numFmtId="0" fontId="28" fillId="0" borderId="0" xfId="0" applyFont="1" applyProtection="1"/>
    <xf numFmtId="0" fontId="0" fillId="3" borderId="12" xfId="0" applyFill="1" applyBorder="1" applyProtection="1"/>
    <xf numFmtId="165" fontId="0" fillId="3" borderId="36" xfId="0" applyNumberFormat="1" applyFill="1" applyBorder="1" applyProtection="1"/>
    <xf numFmtId="49" fontId="0" fillId="4" borderId="8" xfId="0" applyNumberFormat="1" applyFill="1" applyBorder="1" applyAlignment="1" applyProtection="1">
      <alignment wrapText="1"/>
    </xf>
    <xf numFmtId="165" fontId="0" fillId="4" borderId="8" xfId="0" applyNumberFormat="1" applyFill="1" applyBorder="1" applyProtection="1"/>
    <xf numFmtId="0" fontId="8" fillId="0" borderId="23" xfId="0" applyFont="1" applyBorder="1"/>
    <xf numFmtId="0" fontId="27" fillId="0" borderId="17" xfId="0" applyFont="1" applyBorder="1" applyAlignment="1">
      <alignment horizontal="center" vertical="center" wrapText="1"/>
    </xf>
    <xf numFmtId="49" fontId="8" fillId="0" borderId="8" xfId="0" applyNumberFormat="1" applyFont="1" applyBorder="1" applyAlignment="1">
      <alignment horizontal="center" wrapText="1"/>
    </xf>
    <xf numFmtId="0" fontId="29" fillId="0" borderId="8" xfId="0" applyFont="1" applyBorder="1" applyAlignment="1">
      <alignment wrapText="1"/>
    </xf>
    <xf numFmtId="0" fontId="2" fillId="2" borderId="8" xfId="0" applyFont="1" applyFill="1" applyBorder="1"/>
    <xf numFmtId="164" fontId="0" fillId="2" borderId="8" xfId="0" applyNumberFormat="1" applyFill="1" applyBorder="1" applyAlignment="1">
      <alignment wrapText="1"/>
    </xf>
    <xf numFmtId="164" fontId="0" fillId="2" borderId="8" xfId="0" applyNumberFormat="1" applyFill="1" applyBorder="1"/>
    <xf numFmtId="4" fontId="0" fillId="2" borderId="8" xfId="0" applyNumberFormat="1" applyFill="1" applyBorder="1"/>
    <xf numFmtId="0" fontId="30" fillId="0" borderId="29" xfId="0" applyFont="1" applyBorder="1" applyAlignment="1">
      <alignment vertical="center" wrapText="1"/>
    </xf>
    <xf numFmtId="0" fontId="31" fillId="0" borderId="31" xfId="0" applyFont="1" applyBorder="1" applyAlignment="1">
      <alignment vertical="center" wrapText="1"/>
    </xf>
    <xf numFmtId="0" fontId="31" fillId="0" borderId="27" xfId="0" applyFont="1" applyBorder="1" applyAlignment="1">
      <alignment vertical="center" wrapText="1"/>
    </xf>
    <xf numFmtId="0" fontId="23" fillId="5" borderId="36" xfId="0" applyFont="1" applyFill="1" applyBorder="1" applyAlignment="1">
      <alignment vertical="center" wrapText="1"/>
    </xf>
    <xf numFmtId="0" fontId="23" fillId="0" borderId="31" xfId="0" applyFont="1" applyBorder="1" applyAlignment="1">
      <alignment horizontal="left" vertical="center" wrapText="1" indent="3"/>
    </xf>
    <xf numFmtId="0" fontId="23" fillId="0" borderId="36" xfId="0" applyFont="1" applyBorder="1" applyAlignment="1">
      <alignment vertical="center" wrapText="1"/>
    </xf>
    <xf numFmtId="0" fontId="23" fillId="0" borderId="27" xfId="0" applyFont="1" applyBorder="1" applyAlignment="1">
      <alignment horizontal="left" vertical="center" wrapText="1" indent="3"/>
    </xf>
    <xf numFmtId="0" fontId="23" fillId="0" borderId="28" xfId="0" applyFont="1" applyBorder="1" applyAlignment="1">
      <alignment horizontal="right" vertical="center" wrapText="1"/>
    </xf>
    <xf numFmtId="0" fontId="23" fillId="0" borderId="31" xfId="0" applyFont="1" applyBorder="1" applyAlignment="1">
      <alignment horizontal="left" vertical="center" wrapText="1" indent="4"/>
    </xf>
    <xf numFmtId="0" fontId="25" fillId="0" borderId="31" xfId="1" applyBorder="1" applyAlignment="1">
      <alignment horizontal="left" vertical="center" wrapText="1" indent="3"/>
    </xf>
    <xf numFmtId="0" fontId="21" fillId="0" borderId="0" xfId="0" applyFont="1" applyAlignment="1">
      <alignment horizontal="left" vertical="center" indent="11"/>
    </xf>
    <xf numFmtId="0" fontId="22" fillId="0" borderId="0" xfId="0" applyFont="1" applyAlignment="1">
      <alignment horizontal="left" vertical="center" indent="13"/>
    </xf>
    <xf numFmtId="0" fontId="0" fillId="2" borderId="0" xfId="0" applyFill="1"/>
    <xf numFmtId="49" fontId="0" fillId="2" borderId="8" xfId="0" applyNumberFormat="1" applyFill="1" applyBorder="1"/>
    <xf numFmtId="4" fontId="0" fillId="0" borderId="0" xfId="0" applyNumberFormat="1" applyFill="1" applyBorder="1"/>
    <xf numFmtId="164" fontId="0" fillId="0" borderId="0" xfId="0" applyNumberFormat="1" applyFill="1" applyBorder="1"/>
    <xf numFmtId="6" fontId="23" fillId="0" borderId="41" xfId="0" applyNumberFormat="1" applyFont="1" applyBorder="1" applyAlignment="1">
      <alignment horizontal="right" vertical="center" wrapText="1"/>
    </xf>
    <xf numFmtId="49" fontId="0" fillId="0" borderId="32" xfId="0" applyNumberFormat="1" applyBorder="1" applyAlignment="1" applyProtection="1">
      <alignment wrapText="1"/>
    </xf>
    <xf numFmtId="49" fontId="0" fillId="0" borderId="30" xfId="0" applyNumberFormat="1" applyBorder="1" applyAlignment="1" applyProtection="1">
      <alignment wrapText="1"/>
    </xf>
    <xf numFmtId="49" fontId="0" fillId="0" borderId="12" xfId="0" applyNumberFormat="1" applyBorder="1" applyAlignment="1" applyProtection="1">
      <alignment wrapText="1"/>
    </xf>
    <xf numFmtId="49" fontId="0" fillId="0" borderId="36" xfId="0" applyNumberFormat="1" applyBorder="1" applyAlignment="1" applyProtection="1">
      <alignment wrapText="1"/>
    </xf>
    <xf numFmtId="0" fontId="30" fillId="0" borderId="29" xfId="0" applyFont="1" applyBorder="1" applyAlignment="1">
      <alignment vertical="center" wrapText="1"/>
    </xf>
    <xf numFmtId="0" fontId="30" fillId="0" borderId="31" xfId="0" applyFont="1" applyBorder="1" applyAlignment="1">
      <alignment vertical="center" wrapText="1"/>
    </xf>
    <xf numFmtId="0" fontId="30" fillId="0" borderId="27" xfId="0" applyFont="1" applyBorder="1" applyAlignment="1">
      <alignment vertical="center" wrapText="1"/>
    </xf>
    <xf numFmtId="0" fontId="23" fillId="5" borderId="29" xfId="0" applyFont="1" applyFill="1" applyBorder="1" applyAlignment="1">
      <alignment vertical="center" wrapText="1"/>
    </xf>
    <xf numFmtId="0" fontId="23" fillId="5" borderId="31" xfId="0" applyFont="1" applyFill="1" applyBorder="1" applyAlignment="1">
      <alignment vertical="center" wrapText="1"/>
    </xf>
    <xf numFmtId="0" fontId="23" fillId="5" borderId="27" xfId="0" applyFont="1" applyFill="1" applyBorder="1" applyAlignment="1">
      <alignment vertical="center" wrapText="1"/>
    </xf>
    <xf numFmtId="0" fontId="23" fillId="0" borderId="29" xfId="0" applyFont="1" applyBorder="1" applyAlignment="1">
      <alignment horizontal="left" vertical="center" wrapText="1" indent="3"/>
    </xf>
    <xf numFmtId="0" fontId="23" fillId="0" borderId="31" xfId="0" applyFont="1" applyBorder="1" applyAlignment="1">
      <alignment horizontal="left" vertical="center" wrapText="1" indent="3"/>
    </xf>
    <xf numFmtId="0" fontId="23" fillId="0" borderId="27" xfId="0" applyFont="1" applyBorder="1" applyAlignment="1">
      <alignment horizontal="left" vertical="center" wrapText="1" indent="3"/>
    </xf>
    <xf numFmtId="0" fontId="23" fillId="0" borderId="29" xfId="0" applyFont="1" applyBorder="1" applyAlignment="1">
      <alignment horizontal="right" vertical="center" wrapText="1"/>
    </xf>
    <xf numFmtId="0" fontId="23" fillId="0" borderId="31" xfId="0" applyFont="1" applyBorder="1" applyAlignment="1">
      <alignment horizontal="right" vertical="center" wrapText="1"/>
    </xf>
    <xf numFmtId="0" fontId="23" fillId="0" borderId="27" xfId="0" applyFont="1" applyBorder="1" applyAlignment="1">
      <alignment horizontal="right" vertical="center" wrapText="1"/>
    </xf>
    <xf numFmtId="6" fontId="23" fillId="0" borderId="29" xfId="0" applyNumberFormat="1" applyFont="1" applyBorder="1" applyAlignment="1">
      <alignment horizontal="right" vertical="center" wrapText="1"/>
    </xf>
    <xf numFmtId="6" fontId="23" fillId="0" borderId="31" xfId="0" applyNumberFormat="1" applyFont="1" applyBorder="1" applyAlignment="1">
      <alignment horizontal="right" vertical="center" wrapText="1"/>
    </xf>
    <xf numFmtId="6" fontId="23" fillId="0" borderId="33" xfId="0" applyNumberFormat="1" applyFont="1" applyBorder="1" applyAlignment="1">
      <alignment horizontal="righ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C9E9-F45D-4B0B-B087-1E9372D7F3C4}">
  <sheetPr>
    <pageSetUpPr fitToPage="1"/>
  </sheetPr>
  <dimension ref="A1:H160"/>
  <sheetViews>
    <sheetView zoomScale="80" zoomScaleNormal="80" workbookViewId="0">
      <selection activeCell="B3" sqref="B3"/>
    </sheetView>
  </sheetViews>
  <sheetFormatPr defaultRowHeight="12.5" outlineLevelRow="1" x14ac:dyDescent="0.25"/>
  <cols>
    <col min="1" max="1" width="8.453125" customWidth="1"/>
    <col min="2" max="2" width="32.81640625" customWidth="1"/>
    <col min="3" max="3" width="24.7265625" customWidth="1"/>
    <col min="4" max="4" width="91.81640625" bestFit="1" customWidth="1"/>
    <col min="5" max="5" width="21.54296875" customWidth="1"/>
    <col min="6" max="6" width="13.81640625" bestFit="1" customWidth="1"/>
  </cols>
  <sheetData>
    <row r="1" spans="1:7" ht="26" x14ac:dyDescent="0.6">
      <c r="A1" s="5" t="s">
        <v>114</v>
      </c>
      <c r="B1" s="6"/>
      <c r="C1" s="7"/>
      <c r="D1" s="6"/>
      <c r="E1" s="6"/>
      <c r="F1" s="6"/>
      <c r="G1" s="6"/>
    </row>
    <row r="2" spans="1:7" ht="15" customHeight="1" x14ac:dyDescent="0.6">
      <c r="A2" s="5"/>
      <c r="B2" s="6"/>
      <c r="C2" s="7"/>
      <c r="D2" s="8" t="s">
        <v>97</v>
      </c>
      <c r="E2" s="9">
        <v>15000</v>
      </c>
      <c r="F2" s="6"/>
      <c r="G2" s="6"/>
    </row>
    <row r="3" spans="1:7" ht="15.65" customHeight="1" x14ac:dyDescent="0.6">
      <c r="A3" s="5"/>
      <c r="B3" s="6" t="s">
        <v>0</v>
      </c>
      <c r="C3" s="7"/>
      <c r="D3" s="8" t="s">
        <v>98</v>
      </c>
      <c r="E3" s="10">
        <f>E2*1.021</f>
        <v>15314.999999999998</v>
      </c>
      <c r="F3" s="6"/>
      <c r="G3" s="6"/>
    </row>
    <row r="4" spans="1:7" ht="15.65" customHeight="1" x14ac:dyDescent="0.6">
      <c r="A4" s="5"/>
      <c r="B4" s="6" t="s">
        <v>1</v>
      </c>
      <c r="C4" s="7"/>
      <c r="D4" s="8"/>
      <c r="E4" s="6"/>
      <c r="F4" s="6"/>
      <c r="G4" s="6"/>
    </row>
    <row r="5" spans="1:7" ht="17.149999999999999" customHeight="1" x14ac:dyDescent="0.6">
      <c r="A5" s="5"/>
      <c r="B5" s="6" t="s">
        <v>2</v>
      </c>
      <c r="C5" s="7"/>
      <c r="D5" s="8"/>
      <c r="E5" s="6"/>
      <c r="F5" s="6"/>
      <c r="G5" s="6"/>
    </row>
    <row r="6" spans="1:7" ht="15.65" customHeight="1" x14ac:dyDescent="0.6">
      <c r="A6" s="5"/>
      <c r="B6" s="6" t="s">
        <v>3</v>
      </c>
      <c r="C6" s="7"/>
      <c r="D6" s="8"/>
      <c r="E6" s="6"/>
      <c r="F6" s="6"/>
      <c r="G6" s="6"/>
    </row>
    <row r="7" spans="1:7" ht="15.65" customHeight="1" x14ac:dyDescent="0.6">
      <c r="A7" s="5"/>
      <c r="B7" s="6" t="s">
        <v>4</v>
      </c>
      <c r="C7" s="7"/>
      <c r="D7" s="8"/>
      <c r="E7" s="6"/>
      <c r="F7" s="6"/>
      <c r="G7" s="6"/>
    </row>
    <row r="8" spans="1:7" ht="15.65" customHeight="1" x14ac:dyDescent="0.6">
      <c r="A8" s="5"/>
      <c r="B8" s="6" t="s">
        <v>57</v>
      </c>
      <c r="C8" s="7"/>
      <c r="D8" s="8"/>
      <c r="E8" s="6"/>
      <c r="F8" s="6"/>
      <c r="G8" s="6"/>
    </row>
    <row r="9" spans="1:7" ht="14.15" customHeight="1" x14ac:dyDescent="0.6">
      <c r="A9" s="5"/>
      <c r="B9" s="6" t="s">
        <v>5</v>
      </c>
      <c r="C9" s="7"/>
      <c r="D9" s="8"/>
      <c r="E9" s="6"/>
      <c r="F9" s="6"/>
      <c r="G9" s="6"/>
    </row>
    <row r="10" spans="1:7" ht="14.15" customHeight="1" x14ac:dyDescent="0.6">
      <c r="A10" s="5"/>
      <c r="B10" s="6" t="s">
        <v>6</v>
      </c>
      <c r="C10" s="7"/>
      <c r="D10" s="8"/>
      <c r="E10" s="6"/>
      <c r="F10" s="6"/>
      <c r="G10" s="6"/>
    </row>
    <row r="11" spans="1:7" ht="14.15" customHeight="1" x14ac:dyDescent="0.6">
      <c r="A11" s="5"/>
      <c r="B11" s="6"/>
      <c r="C11" s="7"/>
      <c r="D11" s="8"/>
      <c r="E11" s="6"/>
      <c r="F11" s="6"/>
      <c r="G11" s="6"/>
    </row>
    <row r="12" spans="1:7" ht="21" x14ac:dyDescent="0.5">
      <c r="A12" s="11"/>
      <c r="B12" s="6"/>
      <c r="C12" s="6"/>
      <c r="D12" s="6"/>
      <c r="E12" s="6"/>
      <c r="F12" s="6"/>
      <c r="G12" s="6"/>
    </row>
    <row r="13" spans="1:7" ht="21" x14ac:dyDescent="0.5">
      <c r="A13" s="11"/>
      <c r="B13" s="6"/>
      <c r="C13" s="6"/>
      <c r="D13" s="6"/>
      <c r="E13" s="6"/>
      <c r="F13" s="6"/>
      <c r="G13" s="6"/>
    </row>
    <row r="14" spans="1:7" ht="21" x14ac:dyDescent="0.5">
      <c r="A14" s="11" t="s">
        <v>96</v>
      </c>
      <c r="B14" s="6"/>
      <c r="C14" s="12"/>
      <c r="D14" s="13"/>
      <c r="E14" s="13"/>
      <c r="F14" s="6"/>
      <c r="G14" s="6"/>
    </row>
    <row r="15" spans="1:7" ht="21" x14ac:dyDescent="0.5">
      <c r="A15" s="11"/>
      <c r="B15" s="167" t="s">
        <v>81</v>
      </c>
      <c r="C15" s="6"/>
      <c r="D15" s="6"/>
      <c r="E15" s="6"/>
      <c r="F15" s="6"/>
      <c r="G15" s="6"/>
    </row>
    <row r="16" spans="1:7" ht="51.75" customHeight="1" x14ac:dyDescent="0.5">
      <c r="A16" s="11"/>
      <c r="B16" s="22" t="s">
        <v>99</v>
      </c>
      <c r="C16" s="2">
        <v>0</v>
      </c>
      <c r="D16" s="23"/>
      <c r="E16" s="6"/>
      <c r="F16" s="6"/>
      <c r="G16" s="6"/>
    </row>
    <row r="17" spans="1:7" ht="21" x14ac:dyDescent="0.5">
      <c r="A17" s="11"/>
      <c r="B17" s="24" t="s">
        <v>11</v>
      </c>
      <c r="C17" s="3"/>
      <c r="D17" s="6"/>
      <c r="E17" s="6"/>
      <c r="F17" s="6"/>
      <c r="G17" s="6"/>
    </row>
    <row r="18" spans="1:7" ht="48" customHeight="1" x14ac:dyDescent="0.5">
      <c r="A18" s="11"/>
      <c r="B18" s="25" t="s">
        <v>100</v>
      </c>
      <c r="C18" s="2">
        <v>0</v>
      </c>
      <c r="D18" s="6"/>
      <c r="E18" s="6"/>
      <c r="F18" s="6"/>
      <c r="G18" s="6"/>
    </row>
    <row r="19" spans="1:7" ht="59.25" customHeight="1" thickBot="1" x14ac:dyDescent="0.55000000000000004">
      <c r="A19" s="11"/>
      <c r="B19" s="26" t="s">
        <v>101</v>
      </c>
      <c r="C19" s="4">
        <v>0</v>
      </c>
      <c r="D19" s="23"/>
      <c r="E19" s="6"/>
      <c r="F19" s="6"/>
      <c r="G19" s="6"/>
    </row>
    <row r="20" spans="1:7" ht="21" x14ac:dyDescent="0.5">
      <c r="A20" s="11"/>
      <c r="B20" s="6"/>
      <c r="C20" s="6"/>
      <c r="D20" s="6"/>
      <c r="E20" s="6"/>
      <c r="F20" s="6"/>
      <c r="G20" s="6"/>
    </row>
    <row r="21" spans="1:7" ht="14.5" x14ac:dyDescent="0.35">
      <c r="A21" s="16"/>
      <c r="B21" s="158" t="s">
        <v>103</v>
      </c>
      <c r="C21" s="15"/>
      <c r="D21" s="16"/>
      <c r="E21" s="16"/>
      <c r="F21" s="6"/>
      <c r="G21" s="6"/>
    </row>
    <row r="22" spans="1:7" ht="15" thickBot="1" x14ac:dyDescent="0.4">
      <c r="A22" s="16"/>
      <c r="B22" s="158"/>
      <c r="C22" s="15"/>
      <c r="D22" s="16"/>
      <c r="E22" s="16"/>
      <c r="F22" s="6"/>
      <c r="G22" s="6"/>
    </row>
    <row r="23" spans="1:7" ht="14.5" x14ac:dyDescent="0.35">
      <c r="A23" s="16"/>
      <c r="B23" s="132" t="s">
        <v>84</v>
      </c>
      <c r="C23" s="133"/>
      <c r="D23" s="134"/>
      <c r="E23" s="135" t="s">
        <v>7</v>
      </c>
      <c r="F23" s="6"/>
      <c r="G23" s="6"/>
    </row>
    <row r="24" spans="1:7" ht="14.5" x14ac:dyDescent="0.35">
      <c r="A24" s="16"/>
      <c r="B24" s="136"/>
      <c r="C24" s="137" t="s">
        <v>8</v>
      </c>
      <c r="D24" t="s">
        <v>8</v>
      </c>
      <c r="E24" s="139">
        <v>0</v>
      </c>
      <c r="F24" s="6"/>
      <c r="G24" s="6"/>
    </row>
    <row r="25" spans="1:7" ht="14.5" x14ac:dyDescent="0.35">
      <c r="A25" s="16"/>
      <c r="B25" s="140"/>
      <c r="C25" s="141"/>
      <c r="D25" s="138" t="s">
        <v>9</v>
      </c>
      <c r="E25" s="139">
        <v>0</v>
      </c>
      <c r="F25" s="6"/>
      <c r="G25" s="6"/>
    </row>
    <row r="26" spans="1:7" ht="14.5" x14ac:dyDescent="0.35">
      <c r="A26" s="16"/>
      <c r="B26" s="136"/>
      <c r="C26" s="137"/>
      <c r="D26" s="142" t="s">
        <v>10</v>
      </c>
      <c r="E26" s="139">
        <v>0</v>
      </c>
      <c r="F26" s="6"/>
      <c r="G26" s="6"/>
    </row>
    <row r="27" spans="1:7" ht="14.5" x14ac:dyDescent="0.35">
      <c r="A27" s="16"/>
      <c r="B27" s="136"/>
      <c r="C27" s="137"/>
      <c r="D27" t="s">
        <v>85</v>
      </c>
      <c r="E27" s="139">
        <v>0</v>
      </c>
      <c r="F27" s="6"/>
      <c r="G27" s="6"/>
    </row>
    <row r="28" spans="1:7" ht="14.5" x14ac:dyDescent="0.35">
      <c r="A28" s="16"/>
      <c r="B28" s="143"/>
      <c r="C28" s="137"/>
      <c r="D28" t="s">
        <v>91</v>
      </c>
      <c r="E28" s="139">
        <v>0</v>
      </c>
      <c r="F28" s="6"/>
      <c r="G28" s="6"/>
    </row>
    <row r="29" spans="1:7" ht="14.5" x14ac:dyDescent="0.35">
      <c r="A29" s="16"/>
      <c r="B29" s="143"/>
      <c r="C29" s="137"/>
      <c r="D29" s="144" t="s">
        <v>113</v>
      </c>
      <c r="E29" s="139">
        <v>0</v>
      </c>
      <c r="F29" s="6"/>
      <c r="G29" s="6"/>
    </row>
    <row r="30" spans="1:7" ht="14.5" x14ac:dyDescent="0.35">
      <c r="A30" s="16"/>
      <c r="B30" s="145"/>
      <c r="C30" s="146"/>
      <c r="D30" s="147" t="s">
        <v>86</v>
      </c>
      <c r="E30" s="148">
        <f>SUM(E24:E29)</f>
        <v>0</v>
      </c>
      <c r="F30" s="6"/>
      <c r="G30" s="6"/>
    </row>
    <row r="31" spans="1:7" ht="48.5" x14ac:dyDescent="0.35">
      <c r="A31" s="16"/>
      <c r="B31" s="132" t="s">
        <v>104</v>
      </c>
      <c r="C31" s="137" t="s">
        <v>87</v>
      </c>
      <c r="D31" s="149" t="s">
        <v>88</v>
      </c>
      <c r="E31" s="139">
        <v>0</v>
      </c>
      <c r="F31" s="6"/>
      <c r="G31" s="6"/>
    </row>
    <row r="32" spans="1:7" ht="15" thickBot="1" x14ac:dyDescent="0.4">
      <c r="A32" s="16"/>
      <c r="B32" s="150"/>
      <c r="C32" s="151"/>
      <c r="D32" s="152" t="s">
        <v>89</v>
      </c>
      <c r="E32" s="153">
        <f>SUM(E31:E31)</f>
        <v>0</v>
      </c>
      <c r="F32" s="6"/>
      <c r="G32" s="6"/>
    </row>
    <row r="33" spans="1:8" ht="15" thickBot="1" x14ac:dyDescent="0.4">
      <c r="A33" s="16"/>
      <c r="B33" s="154" t="s">
        <v>90</v>
      </c>
      <c r="C33" s="155"/>
      <c r="D33" s="156"/>
      <c r="E33" s="157">
        <f>E30+E32</f>
        <v>0</v>
      </c>
      <c r="F33" s="6"/>
      <c r="G33" s="6"/>
    </row>
    <row r="35" spans="1:8" ht="27" customHeight="1" thickBot="1" x14ac:dyDescent="0.4">
      <c r="A35" s="6"/>
      <c r="B35" s="14" t="s">
        <v>102</v>
      </c>
      <c r="C35" s="15"/>
      <c r="D35" s="16"/>
      <c r="E35" s="6"/>
      <c r="F35" s="6"/>
      <c r="G35" s="6"/>
    </row>
    <row r="36" spans="1:8" ht="57" customHeight="1" x14ac:dyDescent="0.35">
      <c r="A36" s="6"/>
      <c r="B36" s="172" t="s">
        <v>105</v>
      </c>
      <c r="C36" s="133"/>
      <c r="D36" s="173" t="s">
        <v>106</v>
      </c>
      <c r="E36" s="135" t="s">
        <v>7</v>
      </c>
      <c r="F36" s="6"/>
      <c r="G36" s="6"/>
    </row>
    <row r="37" spans="1:8" ht="48" customHeight="1" x14ac:dyDescent="0.35">
      <c r="A37" s="6"/>
      <c r="B37" s="136"/>
      <c r="C37" s="174" t="s">
        <v>107</v>
      </c>
      <c r="D37" s="175" t="s">
        <v>108</v>
      </c>
      <c r="E37" s="139">
        <v>0</v>
      </c>
      <c r="F37" s="6"/>
      <c r="G37" s="6"/>
    </row>
    <row r="38" spans="1:8" ht="42.75" customHeight="1" thickBot="1" x14ac:dyDescent="0.4">
      <c r="A38" s="6"/>
      <c r="B38" s="136"/>
      <c r="C38" s="174" t="s">
        <v>109</v>
      </c>
      <c r="D38" s="175" t="s">
        <v>110</v>
      </c>
      <c r="E38" s="139">
        <v>0</v>
      </c>
      <c r="F38" s="6"/>
      <c r="G38" s="6"/>
    </row>
    <row r="39" spans="1:8" ht="27" customHeight="1" thickBot="1" x14ac:dyDescent="0.4">
      <c r="A39" s="6"/>
      <c r="B39" s="19" t="s">
        <v>58</v>
      </c>
      <c r="C39" s="20"/>
      <c r="D39" s="21"/>
      <c r="E39" s="125">
        <f>SUM(E37:E38)</f>
        <v>0</v>
      </c>
      <c r="F39" s="124"/>
      <c r="G39" s="6"/>
    </row>
    <row r="40" spans="1:8" ht="27" customHeight="1" x14ac:dyDescent="0.25">
      <c r="A40" s="6"/>
      <c r="B40" s="6"/>
      <c r="C40" s="6"/>
      <c r="D40" s="6"/>
      <c r="E40" s="6"/>
      <c r="F40" s="30"/>
      <c r="G40" s="6"/>
    </row>
    <row r="41" spans="1:8" ht="27" customHeight="1" outlineLevel="1" x14ac:dyDescent="0.25">
      <c r="A41" s="6"/>
      <c r="B41" s="31" t="s">
        <v>77</v>
      </c>
      <c r="C41" s="32"/>
      <c r="D41" s="32"/>
      <c r="E41" s="33">
        <f>E33+E39</f>
        <v>0</v>
      </c>
      <c r="F41" s="34"/>
      <c r="G41" s="6"/>
    </row>
    <row r="42" spans="1:8" ht="27" customHeight="1" outlineLevel="1" x14ac:dyDescent="0.25">
      <c r="A42" s="6"/>
      <c r="B42" s="129" t="s">
        <v>83</v>
      </c>
      <c r="C42" s="129"/>
      <c r="D42" s="130" t="e">
        <f>E41/C16</f>
        <v>#DIV/0!</v>
      </c>
      <c r="E42" s="130"/>
      <c r="F42" s="34"/>
      <c r="G42" s="6"/>
    </row>
    <row r="43" spans="1:8" ht="27" customHeight="1" outlineLevel="1" x14ac:dyDescent="0.25">
      <c r="A43" s="6"/>
      <c r="B43" s="35" t="s">
        <v>59</v>
      </c>
      <c r="C43" s="35"/>
      <c r="D43" s="29" t="e">
        <f>D42/C19</f>
        <v>#DIV/0!</v>
      </c>
      <c r="E43" s="29"/>
      <c r="F43" s="30"/>
      <c r="G43" s="6"/>
    </row>
    <row r="44" spans="1:8" ht="33.65" customHeight="1" outlineLevel="1" x14ac:dyDescent="0.3">
      <c r="A44" s="6"/>
      <c r="B44" s="36" t="s">
        <v>60</v>
      </c>
      <c r="C44" s="131"/>
      <c r="D44" s="37">
        <v>255.25</v>
      </c>
      <c r="E44" s="38"/>
      <c r="F44" s="6"/>
      <c r="G44" s="6"/>
    </row>
    <row r="45" spans="1:8" ht="58" customHeight="1" outlineLevel="1" thickBot="1" x14ac:dyDescent="0.35">
      <c r="A45" s="6"/>
      <c r="B45" s="36" t="s">
        <v>74</v>
      </c>
      <c r="C45" s="131"/>
      <c r="D45" s="37">
        <f>D44*(C16*C19)</f>
        <v>0</v>
      </c>
      <c r="E45" s="38"/>
      <c r="F45" s="6"/>
      <c r="G45" s="6"/>
    </row>
    <row r="46" spans="1:8" ht="32.15" customHeight="1" outlineLevel="1" thickBot="1" x14ac:dyDescent="0.35">
      <c r="A46" s="6"/>
      <c r="B46" s="36" t="s">
        <v>64</v>
      </c>
      <c r="C46" s="39"/>
      <c r="D46" s="40">
        <f>IF(E41&gt;D44,D44*C19*C16,E41)</f>
        <v>0</v>
      </c>
      <c r="E46" s="38"/>
      <c r="F46" s="6"/>
      <c r="G46" s="6"/>
    </row>
    <row r="47" spans="1:8" ht="18" thickBot="1" x14ac:dyDescent="0.4">
      <c r="A47" s="6"/>
      <c r="B47" s="41" t="s">
        <v>112</v>
      </c>
      <c r="C47" s="41"/>
      <c r="D47" s="41"/>
      <c r="E47" s="42">
        <f>IF(D46&gt;E3,E3,D46)</f>
        <v>0</v>
      </c>
      <c r="F47" s="6"/>
      <c r="G47" s="6"/>
      <c r="H47" s="1"/>
    </row>
    <row r="48" spans="1:8" ht="17.5" x14ac:dyDescent="0.35">
      <c r="A48" s="126"/>
      <c r="B48" s="127" t="s">
        <v>115</v>
      </c>
      <c r="C48" s="127"/>
      <c r="D48" s="128"/>
      <c r="E48" s="128">
        <f>IF(E47&gt;E41,E41,E47)</f>
        <v>0</v>
      </c>
    </row>
    <row r="49" spans="1:7" x14ac:dyDescent="0.25">
      <c r="A49" s="6"/>
      <c r="B49" s="6"/>
      <c r="C49" s="6"/>
      <c r="D49" s="6"/>
      <c r="E49" s="6"/>
      <c r="F49" s="6"/>
      <c r="G49" s="6"/>
    </row>
    <row r="50" spans="1:7" ht="17.5" x14ac:dyDescent="0.35">
      <c r="A50" s="43"/>
      <c r="B50" s="41" t="s">
        <v>111</v>
      </c>
      <c r="C50" s="41"/>
      <c r="D50" s="44"/>
      <c r="E50" s="44">
        <f>E48</f>
        <v>0</v>
      </c>
      <c r="F50" s="6"/>
      <c r="G50" s="6"/>
    </row>
    <row r="51" spans="1:7" x14ac:dyDescent="0.25">
      <c r="A51" s="6"/>
      <c r="B51" s="6"/>
      <c r="C51" s="6"/>
      <c r="D51" s="6"/>
      <c r="E51" s="6"/>
      <c r="F51" s="6"/>
      <c r="G51" s="6"/>
    </row>
    <row r="52" spans="1:7" x14ac:dyDescent="0.25">
      <c r="A52" s="6"/>
      <c r="B52" s="6"/>
      <c r="C52" s="6"/>
      <c r="D52" s="6"/>
      <c r="E52" s="6"/>
      <c r="F52" s="6"/>
      <c r="G52" s="6"/>
    </row>
    <row r="53" spans="1:7" ht="14.5" x14ac:dyDescent="0.35">
      <c r="A53" s="16"/>
      <c r="B53" s="16"/>
      <c r="C53" s="15"/>
      <c r="D53" s="16"/>
      <c r="E53" s="45"/>
      <c r="F53" s="6"/>
      <c r="G53" s="6"/>
    </row>
    <row r="54" spans="1:7" ht="21" x14ac:dyDescent="0.5">
      <c r="A54" s="6"/>
      <c r="B54" s="11" t="s">
        <v>12</v>
      </c>
      <c r="C54" s="7"/>
      <c r="D54" s="6"/>
      <c r="E54" s="6"/>
      <c r="F54" s="6"/>
      <c r="G54" s="6"/>
    </row>
    <row r="55" spans="1:7" ht="21" x14ac:dyDescent="0.5">
      <c r="A55" s="6"/>
      <c r="B55" s="13"/>
      <c r="C55" s="7"/>
      <c r="D55" s="6"/>
      <c r="E55" s="6"/>
      <c r="F55" s="6"/>
      <c r="G55" s="6"/>
    </row>
    <row r="56" spans="1:7" ht="15" thickBot="1" x14ac:dyDescent="0.4">
      <c r="A56" s="6"/>
      <c r="B56" s="14" t="s">
        <v>13</v>
      </c>
      <c r="C56" s="7"/>
      <c r="D56" s="6"/>
      <c r="E56" s="6"/>
      <c r="F56" s="6"/>
      <c r="G56" s="6"/>
    </row>
    <row r="57" spans="1:7" ht="58.5" thickBot="1" x14ac:dyDescent="0.4">
      <c r="A57" s="6"/>
      <c r="B57" s="46" t="s">
        <v>14</v>
      </c>
      <c r="C57" s="17"/>
      <c r="D57" s="18"/>
      <c r="E57" s="27" t="s">
        <v>15</v>
      </c>
      <c r="F57" s="6"/>
      <c r="G57" s="6"/>
    </row>
    <row r="58" spans="1:7" ht="26" x14ac:dyDescent="0.35">
      <c r="A58" s="16"/>
      <c r="B58" s="47" t="s">
        <v>76</v>
      </c>
      <c r="C58" s="48"/>
      <c r="D58" s="49"/>
      <c r="E58" s="50">
        <f>E33</f>
        <v>0</v>
      </c>
      <c r="F58" s="6"/>
      <c r="G58" s="6"/>
    </row>
    <row r="59" spans="1:7" ht="51" x14ac:dyDescent="0.35">
      <c r="A59" s="16"/>
      <c r="B59" s="101" t="s">
        <v>75</v>
      </c>
      <c r="C59" s="102"/>
      <c r="D59" s="99" t="s">
        <v>16</v>
      </c>
      <c r="E59" s="97">
        <v>0</v>
      </c>
      <c r="F59" s="6"/>
      <c r="G59" s="6"/>
    </row>
    <row r="60" spans="1:7" ht="51" x14ac:dyDescent="0.35">
      <c r="A60" s="16"/>
      <c r="B60" s="101" t="s">
        <v>75</v>
      </c>
      <c r="C60" s="102"/>
      <c r="D60" s="99" t="s">
        <v>16</v>
      </c>
      <c r="E60" s="97">
        <v>0</v>
      </c>
      <c r="F60" s="6"/>
      <c r="G60" s="6"/>
    </row>
    <row r="61" spans="1:7" ht="14.5" x14ac:dyDescent="0.35">
      <c r="A61" s="16"/>
      <c r="B61" s="103" t="s">
        <v>17</v>
      </c>
      <c r="C61" s="104"/>
      <c r="D61" s="100" t="s">
        <v>16</v>
      </c>
      <c r="E61" s="98">
        <v>0</v>
      </c>
      <c r="F61" s="6"/>
      <c r="G61" s="6"/>
    </row>
    <row r="62" spans="1:7" ht="14.5" x14ac:dyDescent="0.35">
      <c r="A62" s="16"/>
      <c r="B62" s="105" t="s">
        <v>18</v>
      </c>
      <c r="C62" s="102"/>
      <c r="D62" s="99" t="s">
        <v>16</v>
      </c>
      <c r="E62" s="97">
        <v>0</v>
      </c>
      <c r="F62" s="6"/>
      <c r="G62" s="6"/>
    </row>
    <row r="63" spans="1:7" ht="14.5" x14ac:dyDescent="0.35">
      <c r="A63" s="16"/>
      <c r="B63" s="105" t="s">
        <v>18</v>
      </c>
      <c r="C63" s="102"/>
      <c r="D63" s="99" t="s">
        <v>16</v>
      </c>
      <c r="E63" s="97">
        <v>0</v>
      </c>
      <c r="F63" s="6"/>
      <c r="G63" s="6"/>
    </row>
    <row r="64" spans="1:7" ht="14.5" x14ac:dyDescent="0.35">
      <c r="A64" s="16"/>
      <c r="B64" s="105" t="s">
        <v>18</v>
      </c>
      <c r="C64" s="102"/>
      <c r="D64" s="99" t="s">
        <v>16</v>
      </c>
      <c r="E64" s="97">
        <v>0</v>
      </c>
      <c r="F64" s="6"/>
      <c r="G64" s="6"/>
    </row>
    <row r="65" spans="1:7" ht="14.5" x14ac:dyDescent="0.35">
      <c r="A65" s="16"/>
      <c r="B65" s="105" t="s">
        <v>19</v>
      </c>
      <c r="C65" s="102"/>
      <c r="D65" s="99" t="s">
        <v>16</v>
      </c>
      <c r="E65" s="97">
        <v>0</v>
      </c>
      <c r="F65" s="6"/>
      <c r="G65" s="6"/>
    </row>
    <row r="66" spans="1:7" ht="14.5" x14ac:dyDescent="0.35">
      <c r="A66" s="16"/>
      <c r="B66" s="105" t="s">
        <v>19</v>
      </c>
      <c r="C66" s="102"/>
      <c r="D66" s="99" t="s">
        <v>16</v>
      </c>
      <c r="E66" s="97">
        <v>0</v>
      </c>
      <c r="F66" s="6"/>
      <c r="G66" s="6"/>
    </row>
    <row r="67" spans="1:7" ht="14.5" x14ac:dyDescent="0.35">
      <c r="A67" s="16"/>
      <c r="B67" s="105" t="s">
        <v>19</v>
      </c>
      <c r="C67" s="102"/>
      <c r="D67" s="99" t="s">
        <v>16</v>
      </c>
      <c r="E67" s="97">
        <v>0</v>
      </c>
      <c r="F67" s="6"/>
      <c r="G67" s="6"/>
    </row>
    <row r="68" spans="1:7" ht="14.5" x14ac:dyDescent="0.35">
      <c r="A68" s="16"/>
      <c r="B68" s="105" t="s">
        <v>19</v>
      </c>
      <c r="C68" s="102"/>
      <c r="D68" s="99" t="s">
        <v>16</v>
      </c>
      <c r="E68" s="97">
        <v>0</v>
      </c>
      <c r="F68" s="6"/>
      <c r="G68" s="6"/>
    </row>
    <row r="69" spans="1:7" ht="14.5" x14ac:dyDescent="0.35">
      <c r="A69" s="16"/>
      <c r="B69" s="105" t="s">
        <v>19</v>
      </c>
      <c r="C69" s="102"/>
      <c r="D69" s="99" t="s">
        <v>16</v>
      </c>
      <c r="E69" s="97">
        <v>0</v>
      </c>
      <c r="F69" s="6"/>
      <c r="G69" s="6"/>
    </row>
    <row r="70" spans="1:7" ht="14.5" x14ac:dyDescent="0.35">
      <c r="A70" s="16"/>
      <c r="B70" s="105" t="s">
        <v>20</v>
      </c>
      <c r="C70" s="102"/>
      <c r="D70" s="99" t="s">
        <v>16</v>
      </c>
      <c r="E70" s="97">
        <v>0</v>
      </c>
      <c r="F70" s="6"/>
      <c r="G70" s="6"/>
    </row>
    <row r="71" spans="1:7" ht="14.5" x14ac:dyDescent="0.35">
      <c r="A71" s="16"/>
      <c r="B71" s="105" t="s">
        <v>20</v>
      </c>
      <c r="C71" s="102"/>
      <c r="D71" s="99" t="s">
        <v>16</v>
      </c>
      <c r="E71" s="97">
        <v>0</v>
      </c>
      <c r="F71" s="6"/>
      <c r="G71" s="6"/>
    </row>
    <row r="72" spans="1:7" ht="14.5" x14ac:dyDescent="0.35">
      <c r="A72" s="16"/>
      <c r="B72" s="105" t="s">
        <v>20</v>
      </c>
      <c r="C72" s="102"/>
      <c r="D72" s="99" t="s">
        <v>16</v>
      </c>
      <c r="E72" s="97">
        <v>0</v>
      </c>
      <c r="F72" s="6"/>
      <c r="G72" s="6"/>
    </row>
    <row r="73" spans="1:7" ht="14.5" x14ac:dyDescent="0.35">
      <c r="A73" s="16"/>
      <c r="B73" s="105" t="s">
        <v>20</v>
      </c>
      <c r="C73" s="102"/>
      <c r="D73" s="99" t="s">
        <v>16</v>
      </c>
      <c r="E73" s="97">
        <v>0</v>
      </c>
      <c r="F73" s="6"/>
      <c r="G73" s="6"/>
    </row>
    <row r="74" spans="1:7" ht="14.5" x14ac:dyDescent="0.35">
      <c r="A74" s="16"/>
      <c r="B74" s="105" t="s">
        <v>20</v>
      </c>
      <c r="C74" s="102"/>
      <c r="D74" s="99" t="s">
        <v>16</v>
      </c>
      <c r="E74" s="97">
        <v>0</v>
      </c>
      <c r="F74" s="6"/>
      <c r="G74" s="6"/>
    </row>
    <row r="75" spans="1:7" ht="15" thickBot="1" x14ac:dyDescent="0.4">
      <c r="A75" s="16"/>
      <c r="B75" s="51" t="s">
        <v>21</v>
      </c>
      <c r="C75" s="52"/>
      <c r="D75" s="53"/>
      <c r="E75" s="54">
        <f>SUM(E58:E74)</f>
        <v>0</v>
      </c>
      <c r="F75" s="6"/>
      <c r="G75" s="6"/>
    </row>
    <row r="76" spans="1:7" ht="14.5" x14ac:dyDescent="0.35">
      <c r="A76" s="16"/>
      <c r="B76" s="16"/>
      <c r="C76" s="15"/>
      <c r="D76" s="16"/>
      <c r="E76" s="45"/>
      <c r="F76" s="6"/>
      <c r="G76" s="6"/>
    </row>
    <row r="77" spans="1:7" ht="15" thickBot="1" x14ac:dyDescent="0.4">
      <c r="A77" s="16"/>
      <c r="B77" s="14" t="s">
        <v>22</v>
      </c>
      <c r="C77" s="15"/>
      <c r="D77" s="14" t="s">
        <v>23</v>
      </c>
      <c r="E77" s="16"/>
      <c r="F77" s="6"/>
      <c r="G77" s="6"/>
    </row>
    <row r="78" spans="1:7" ht="14.5" x14ac:dyDescent="0.35">
      <c r="A78" s="6"/>
      <c r="B78" s="106" t="s">
        <v>24</v>
      </c>
      <c r="C78" s="107"/>
      <c r="D78" s="107" t="s">
        <v>25</v>
      </c>
      <c r="E78" s="108">
        <v>0</v>
      </c>
      <c r="F78" s="6"/>
      <c r="G78" s="6"/>
    </row>
    <row r="79" spans="1:7" ht="14.5" x14ac:dyDescent="0.35">
      <c r="A79" s="6"/>
      <c r="B79" s="109" t="s">
        <v>24</v>
      </c>
      <c r="C79" s="99"/>
      <c r="D79" s="99" t="s">
        <v>25</v>
      </c>
      <c r="E79" s="96">
        <v>0</v>
      </c>
      <c r="F79" s="6"/>
      <c r="G79" s="6"/>
    </row>
    <row r="80" spans="1:7" ht="14.5" x14ac:dyDescent="0.35">
      <c r="A80" s="6"/>
      <c r="B80" s="109" t="s">
        <v>24</v>
      </c>
      <c r="C80" s="99"/>
      <c r="D80" s="99" t="s">
        <v>25</v>
      </c>
      <c r="E80" s="96">
        <v>0</v>
      </c>
      <c r="F80" s="6"/>
      <c r="G80" s="6"/>
    </row>
    <row r="81" spans="1:7" ht="14.5" x14ac:dyDescent="0.35">
      <c r="A81" s="6"/>
      <c r="B81" s="109" t="s">
        <v>24</v>
      </c>
      <c r="C81" s="99"/>
      <c r="D81" s="99" t="s">
        <v>25</v>
      </c>
      <c r="E81" s="96">
        <v>0</v>
      </c>
      <c r="F81" s="6"/>
      <c r="G81" s="6"/>
    </row>
    <row r="82" spans="1:7" ht="14.5" x14ac:dyDescent="0.35">
      <c r="A82" s="6"/>
      <c r="B82" s="109" t="s">
        <v>24</v>
      </c>
      <c r="C82" s="99"/>
      <c r="D82" s="99" t="s">
        <v>25</v>
      </c>
      <c r="E82" s="96">
        <v>0</v>
      </c>
      <c r="F82" s="6"/>
      <c r="G82" s="6"/>
    </row>
    <row r="83" spans="1:7" ht="15" thickBot="1" x14ac:dyDescent="0.4">
      <c r="A83" s="6"/>
      <c r="B83" s="110" t="s">
        <v>24</v>
      </c>
      <c r="C83" s="111"/>
      <c r="D83" s="111" t="s">
        <v>25</v>
      </c>
      <c r="E83" s="112">
        <v>0</v>
      </c>
      <c r="F83" s="6"/>
      <c r="G83" s="6"/>
    </row>
    <row r="84" spans="1:7" ht="15" thickBot="1" x14ac:dyDescent="0.4">
      <c r="A84" s="6"/>
      <c r="B84" s="28" t="s">
        <v>26</v>
      </c>
      <c r="C84" s="55"/>
      <c r="D84" s="56"/>
      <c r="E84" s="57">
        <f>SUM(E78:E83)</f>
        <v>0</v>
      </c>
      <c r="F84" s="6"/>
      <c r="G84" s="6"/>
    </row>
    <row r="85" spans="1:7" ht="13" thickBot="1" x14ac:dyDescent="0.3">
      <c r="A85" s="6"/>
      <c r="B85" s="6"/>
      <c r="C85" s="7"/>
      <c r="D85" s="6"/>
      <c r="E85" s="6"/>
      <c r="F85" s="6"/>
      <c r="G85" s="6"/>
    </row>
    <row r="86" spans="1:7" ht="15" thickBot="1" x14ac:dyDescent="0.4">
      <c r="A86" s="16"/>
      <c r="B86" s="58" t="s">
        <v>82</v>
      </c>
      <c r="C86" s="59"/>
      <c r="D86" s="60"/>
      <c r="E86" s="61">
        <f>IF((E75-E84)&gt;E50,E50,(E75-E84))</f>
        <v>0</v>
      </c>
      <c r="F86" s="6"/>
      <c r="G86" s="6"/>
    </row>
    <row r="87" spans="1:7" x14ac:dyDescent="0.25">
      <c r="A87" s="6"/>
      <c r="B87" s="6"/>
      <c r="C87" s="7"/>
      <c r="D87" s="6"/>
      <c r="E87" s="6"/>
      <c r="F87" s="6"/>
      <c r="G87" s="6"/>
    </row>
    <row r="88" spans="1:7" ht="21" x14ac:dyDescent="0.5">
      <c r="A88" s="6"/>
      <c r="B88" s="11" t="s">
        <v>61</v>
      </c>
      <c r="C88" s="7"/>
      <c r="D88" s="6"/>
      <c r="E88" s="6"/>
      <c r="F88" s="6"/>
      <c r="G88" s="6"/>
    </row>
    <row r="89" spans="1:7" x14ac:dyDescent="0.25">
      <c r="A89" s="6"/>
      <c r="B89" s="62" t="s">
        <v>62</v>
      </c>
      <c r="C89" s="7"/>
      <c r="D89" s="6"/>
      <c r="E89" s="6"/>
      <c r="F89" s="6"/>
      <c r="G89" s="6"/>
    </row>
    <row r="90" spans="1:7" x14ac:dyDescent="0.25">
      <c r="A90" s="6"/>
      <c r="B90" s="62"/>
      <c r="C90" s="7"/>
      <c r="D90" s="6"/>
      <c r="E90" s="6"/>
      <c r="F90" s="6"/>
      <c r="G90" s="6"/>
    </row>
    <row r="91" spans="1:7" x14ac:dyDescent="0.25">
      <c r="A91" s="6"/>
      <c r="B91" s="62"/>
      <c r="C91" s="7"/>
      <c r="D91" s="6"/>
      <c r="E91" s="6"/>
      <c r="F91" s="6"/>
      <c r="G91" s="6"/>
    </row>
    <row r="92" spans="1:7" ht="26" x14ac:dyDescent="0.6">
      <c r="A92" s="63"/>
      <c r="B92" s="64" t="s">
        <v>27</v>
      </c>
      <c r="C92" s="65"/>
      <c r="D92" s="63"/>
      <c r="E92" s="63"/>
      <c r="F92" s="6"/>
      <c r="G92" s="6"/>
    </row>
    <row r="93" spans="1:7" x14ac:dyDescent="0.25">
      <c r="A93" s="6"/>
      <c r="B93" s="6"/>
      <c r="C93" s="6"/>
      <c r="D93" s="6"/>
      <c r="E93" s="6"/>
      <c r="F93" s="6"/>
      <c r="G93" s="6"/>
    </row>
    <row r="94" spans="1:7" ht="14.5" x14ac:dyDescent="0.25">
      <c r="A94" s="6"/>
      <c r="B94" s="66" t="s">
        <v>28</v>
      </c>
      <c r="C94" s="6"/>
      <c r="D94" s="6"/>
      <c r="E94" s="6"/>
      <c r="F94" s="6"/>
      <c r="G94" s="6"/>
    </row>
    <row r="95" spans="1:7" ht="14.5" x14ac:dyDescent="0.25">
      <c r="A95" s="6"/>
      <c r="B95" s="66"/>
      <c r="C95" s="6"/>
      <c r="D95" s="6"/>
      <c r="E95" s="6"/>
      <c r="F95" s="6"/>
      <c r="G95" s="6"/>
    </row>
    <row r="96" spans="1:7" ht="14.5" x14ac:dyDescent="0.25">
      <c r="A96" s="6"/>
      <c r="B96" s="67" t="s">
        <v>29</v>
      </c>
      <c r="C96" s="6"/>
      <c r="D96" s="6"/>
      <c r="E96" s="6"/>
      <c r="F96" s="6"/>
      <c r="G96" s="6"/>
    </row>
    <row r="97" spans="1:7" ht="13" x14ac:dyDescent="0.25">
      <c r="A97" s="6"/>
      <c r="B97" s="68" t="s">
        <v>30</v>
      </c>
      <c r="C97" s="6"/>
      <c r="D97" s="6"/>
      <c r="E97" s="6"/>
      <c r="F97" s="6"/>
      <c r="G97" s="6"/>
    </row>
    <row r="98" spans="1:7" ht="13" x14ac:dyDescent="0.25">
      <c r="A98" s="6"/>
      <c r="B98" s="68" t="s">
        <v>31</v>
      </c>
      <c r="C98" s="6"/>
      <c r="D98" s="6"/>
      <c r="E98" s="6"/>
      <c r="F98" s="6"/>
      <c r="G98" s="6"/>
    </row>
    <row r="99" spans="1:7" x14ac:dyDescent="0.25">
      <c r="A99" s="6"/>
      <c r="B99" s="69"/>
      <c r="C99" s="6"/>
      <c r="D99" s="6"/>
      <c r="E99" s="6"/>
      <c r="F99" s="6"/>
      <c r="G99" s="6"/>
    </row>
    <row r="100" spans="1:7" ht="21.5" thickBot="1" x14ac:dyDescent="0.55000000000000004">
      <c r="A100" s="6"/>
      <c r="B100" s="13" t="s">
        <v>32</v>
      </c>
      <c r="C100" s="6"/>
      <c r="D100" s="6"/>
      <c r="E100" s="6"/>
      <c r="F100" s="6"/>
      <c r="G100" s="6"/>
    </row>
    <row r="101" spans="1:7" ht="37.5" x14ac:dyDescent="0.25">
      <c r="A101" s="6"/>
      <c r="B101" s="70" t="s">
        <v>33</v>
      </c>
      <c r="C101" s="71" t="s">
        <v>63</v>
      </c>
      <c r="D101" s="6"/>
      <c r="E101" s="6"/>
      <c r="F101" s="6"/>
      <c r="G101" s="6"/>
    </row>
    <row r="102" spans="1:7" ht="14.5" x14ac:dyDescent="0.25">
      <c r="A102" s="6"/>
      <c r="B102" s="113" t="s">
        <v>34</v>
      </c>
      <c r="C102" s="96">
        <v>0</v>
      </c>
      <c r="D102" s="6"/>
      <c r="E102" s="6"/>
      <c r="F102" s="6"/>
      <c r="G102" s="6"/>
    </row>
    <row r="103" spans="1:7" x14ac:dyDescent="0.25">
      <c r="A103" s="6"/>
      <c r="B103" s="114"/>
      <c r="C103" s="96">
        <v>0</v>
      </c>
      <c r="D103" s="6"/>
      <c r="E103" s="6"/>
      <c r="F103" s="6"/>
      <c r="G103" s="6"/>
    </row>
    <row r="104" spans="1:7" x14ac:dyDescent="0.25">
      <c r="A104" s="6"/>
      <c r="B104" s="114"/>
      <c r="C104" s="96">
        <v>0</v>
      </c>
      <c r="D104" s="6"/>
      <c r="E104" s="6"/>
      <c r="F104" s="6"/>
      <c r="G104" s="6"/>
    </row>
    <row r="105" spans="1:7" x14ac:dyDescent="0.25">
      <c r="A105" s="6"/>
      <c r="B105" s="114"/>
      <c r="C105" s="96">
        <v>0</v>
      </c>
      <c r="D105" s="6"/>
      <c r="E105" s="6"/>
      <c r="F105" s="6"/>
      <c r="G105" s="6"/>
    </row>
    <row r="106" spans="1:7" x14ac:dyDescent="0.25">
      <c r="A106" s="6"/>
      <c r="B106" s="114"/>
      <c r="C106" s="96">
        <v>0</v>
      </c>
      <c r="D106" s="6"/>
      <c r="E106" s="6"/>
      <c r="F106" s="6"/>
      <c r="G106" s="6"/>
    </row>
    <row r="107" spans="1:7" x14ac:dyDescent="0.25">
      <c r="A107" s="6"/>
      <c r="B107" s="114"/>
      <c r="C107" s="96">
        <v>0</v>
      </c>
      <c r="D107" s="6"/>
      <c r="E107" s="6"/>
      <c r="F107" s="6"/>
      <c r="G107" s="6"/>
    </row>
    <row r="108" spans="1:7" x14ac:dyDescent="0.25">
      <c r="A108" s="6"/>
      <c r="B108" s="114"/>
      <c r="C108" s="96">
        <v>0</v>
      </c>
      <c r="D108" s="6"/>
      <c r="E108" s="6"/>
      <c r="F108" s="6"/>
      <c r="G108" s="6"/>
    </row>
    <row r="109" spans="1:7" ht="15" thickBot="1" x14ac:dyDescent="0.3">
      <c r="A109" s="6"/>
      <c r="B109" s="73" t="s">
        <v>35</v>
      </c>
      <c r="C109" s="54">
        <f>SUM(C102:C108)</f>
        <v>0</v>
      </c>
      <c r="D109" s="6"/>
      <c r="E109" s="6"/>
      <c r="F109" s="6"/>
      <c r="G109" s="6"/>
    </row>
    <row r="110" spans="1:7" ht="14.5" x14ac:dyDescent="0.25">
      <c r="A110" s="6"/>
      <c r="B110" s="74" t="s">
        <v>36</v>
      </c>
      <c r="C110" s="75"/>
      <c r="D110" s="6"/>
      <c r="E110" s="6"/>
      <c r="F110" s="6"/>
      <c r="G110" s="6"/>
    </row>
    <row r="111" spans="1:7" ht="14.5" x14ac:dyDescent="0.25">
      <c r="A111" s="6"/>
      <c r="B111" s="76"/>
      <c r="C111" s="76"/>
      <c r="D111" s="6"/>
      <c r="E111" s="6"/>
      <c r="F111" s="6"/>
      <c r="G111" s="6"/>
    </row>
    <row r="112" spans="1:7" x14ac:dyDescent="0.25">
      <c r="A112" s="6"/>
      <c r="B112" s="69"/>
      <c r="C112" s="6"/>
      <c r="D112" s="6"/>
      <c r="E112" s="6"/>
      <c r="F112" s="6"/>
      <c r="G112" s="6"/>
    </row>
    <row r="113" spans="1:7" ht="21.5" thickBot="1" x14ac:dyDescent="0.55000000000000004">
      <c r="A113" s="6"/>
      <c r="B113" s="13" t="s">
        <v>37</v>
      </c>
      <c r="C113" s="6"/>
      <c r="D113" s="6"/>
      <c r="E113" s="6"/>
      <c r="F113" s="6"/>
      <c r="G113" s="6"/>
    </row>
    <row r="114" spans="1:7" ht="25" x14ac:dyDescent="0.25">
      <c r="A114" s="6"/>
      <c r="B114" s="115" t="s">
        <v>73</v>
      </c>
      <c r="C114" s="116">
        <v>0</v>
      </c>
      <c r="D114" s="6"/>
      <c r="E114" s="6"/>
      <c r="F114" s="6"/>
      <c r="G114" s="6"/>
    </row>
    <row r="115" spans="1:7" ht="13" thickBot="1" x14ac:dyDescent="0.3">
      <c r="A115" s="6"/>
      <c r="B115" s="77" t="s">
        <v>38</v>
      </c>
      <c r="C115" s="78">
        <f>C114</f>
        <v>0</v>
      </c>
      <c r="D115" s="6"/>
      <c r="E115" s="6"/>
      <c r="F115" s="6"/>
      <c r="G115" s="6"/>
    </row>
    <row r="116" spans="1:7" x14ac:dyDescent="0.25">
      <c r="A116" s="6"/>
      <c r="B116" s="6"/>
      <c r="C116" s="38"/>
      <c r="D116" s="6"/>
      <c r="E116" s="6"/>
      <c r="F116" s="6"/>
      <c r="G116" s="6"/>
    </row>
    <row r="117" spans="1:7" ht="13" thickBot="1" x14ac:dyDescent="0.3">
      <c r="A117" s="6"/>
      <c r="B117" s="6"/>
      <c r="C117" s="38"/>
      <c r="D117" s="6"/>
      <c r="E117" s="6"/>
      <c r="F117" s="6"/>
      <c r="G117" s="6"/>
    </row>
    <row r="118" spans="1:7" ht="21" x14ac:dyDescent="0.5">
      <c r="A118" s="6"/>
      <c r="B118" s="79" t="s">
        <v>39</v>
      </c>
      <c r="C118" s="80"/>
      <c r="D118" s="81" t="s">
        <v>40</v>
      </c>
      <c r="E118" s="6"/>
      <c r="F118" s="6"/>
      <c r="G118" s="6"/>
    </row>
    <row r="119" spans="1:7" ht="14.5" x14ac:dyDescent="0.35">
      <c r="A119" s="6"/>
      <c r="B119" s="117"/>
      <c r="C119" s="97">
        <v>0</v>
      </c>
      <c r="D119" s="118"/>
      <c r="E119" s="6"/>
      <c r="F119" s="6"/>
      <c r="G119" s="6"/>
    </row>
    <row r="120" spans="1:7" ht="14.5" x14ac:dyDescent="0.35">
      <c r="A120" s="6"/>
      <c r="B120" s="117"/>
      <c r="C120" s="97">
        <v>0</v>
      </c>
      <c r="D120" s="118"/>
      <c r="E120" s="6"/>
      <c r="F120" s="6"/>
      <c r="G120" s="6"/>
    </row>
    <row r="121" spans="1:7" ht="14.5" x14ac:dyDescent="0.25">
      <c r="A121" s="6"/>
      <c r="B121" s="114"/>
      <c r="C121" s="97">
        <v>0</v>
      </c>
      <c r="D121" s="119"/>
      <c r="E121" s="6"/>
      <c r="F121" s="6"/>
      <c r="G121" s="6"/>
    </row>
    <row r="122" spans="1:7" ht="13" thickBot="1" x14ac:dyDescent="0.3">
      <c r="A122" s="6"/>
      <c r="B122" s="77" t="s">
        <v>41</v>
      </c>
      <c r="C122" s="82">
        <f>SUM(C119:C121)</f>
        <v>0</v>
      </c>
      <c r="D122" s="83"/>
      <c r="E122" s="6"/>
      <c r="F122" s="6"/>
      <c r="G122" s="6"/>
    </row>
    <row r="123" spans="1:7" x14ac:dyDescent="0.25">
      <c r="A123" s="6"/>
      <c r="B123" s="6"/>
      <c r="C123" s="38"/>
      <c r="D123" s="6"/>
      <c r="E123" s="6"/>
      <c r="F123" s="6"/>
      <c r="G123" s="6"/>
    </row>
    <row r="124" spans="1:7" x14ac:dyDescent="0.25">
      <c r="A124" s="6"/>
      <c r="B124" s="6"/>
      <c r="C124" s="38"/>
      <c r="D124" s="6"/>
      <c r="E124" s="6"/>
      <c r="F124" s="6"/>
      <c r="G124" s="6"/>
    </row>
    <row r="125" spans="1:7" ht="21" x14ac:dyDescent="0.25">
      <c r="A125" s="6"/>
      <c r="B125" s="84" t="s">
        <v>42</v>
      </c>
      <c r="C125" s="6"/>
      <c r="D125" s="6"/>
      <c r="E125" s="6"/>
      <c r="F125" s="6"/>
      <c r="G125" s="6"/>
    </row>
    <row r="126" spans="1:7" ht="21" x14ac:dyDescent="0.25">
      <c r="A126" s="6"/>
      <c r="B126" s="84" t="s">
        <v>43</v>
      </c>
      <c r="C126" s="6"/>
      <c r="D126" s="6"/>
      <c r="E126" s="6"/>
      <c r="F126" s="6"/>
      <c r="G126" s="6"/>
    </row>
    <row r="127" spans="1:7" x14ac:dyDescent="0.25">
      <c r="A127" s="6"/>
      <c r="B127" s="6" t="s">
        <v>44</v>
      </c>
      <c r="C127" s="6"/>
      <c r="D127" s="6"/>
      <c r="E127" s="6"/>
      <c r="F127" s="6"/>
      <c r="G127" s="6"/>
    </row>
    <row r="128" spans="1:7" x14ac:dyDescent="0.25">
      <c r="A128" s="6"/>
      <c r="B128" s="6" t="s">
        <v>45</v>
      </c>
      <c r="C128" s="6"/>
      <c r="D128" s="6"/>
      <c r="E128" s="6"/>
      <c r="F128" s="6"/>
      <c r="G128" s="6"/>
    </row>
    <row r="129" spans="1:7" ht="13" thickBot="1" x14ac:dyDescent="0.3">
      <c r="A129" s="6"/>
      <c r="B129" s="6" t="s">
        <v>65</v>
      </c>
      <c r="C129" s="6"/>
      <c r="D129" s="6"/>
      <c r="E129" s="6"/>
      <c r="F129" s="6"/>
      <c r="G129" s="6"/>
    </row>
    <row r="130" spans="1:7" ht="25" x14ac:dyDescent="0.25">
      <c r="A130" s="6"/>
      <c r="B130" s="70" t="s">
        <v>46</v>
      </c>
      <c r="C130" s="85" t="s">
        <v>47</v>
      </c>
      <c r="D130" s="86" t="s">
        <v>48</v>
      </c>
      <c r="E130" s="6"/>
      <c r="F130" s="6"/>
      <c r="G130" s="6"/>
    </row>
    <row r="131" spans="1:7" ht="14.5" x14ac:dyDescent="0.25">
      <c r="A131" s="6"/>
      <c r="B131" s="120" t="s">
        <v>49</v>
      </c>
      <c r="C131" s="121">
        <v>0</v>
      </c>
      <c r="D131" s="122"/>
      <c r="E131" s="6"/>
      <c r="F131" s="6"/>
      <c r="G131" s="6"/>
    </row>
    <row r="132" spans="1:7" ht="14.5" x14ac:dyDescent="0.25">
      <c r="A132" s="6"/>
      <c r="B132" s="120"/>
      <c r="C132" s="121">
        <v>0</v>
      </c>
      <c r="D132" s="122"/>
      <c r="E132" s="6"/>
      <c r="F132" s="6"/>
      <c r="G132" s="6"/>
    </row>
    <row r="133" spans="1:7" ht="14.5" x14ac:dyDescent="0.25">
      <c r="A133" s="6"/>
      <c r="B133" s="120"/>
      <c r="C133" s="121">
        <v>0</v>
      </c>
      <c r="D133" s="122"/>
      <c r="E133" s="6"/>
      <c r="F133" s="6"/>
      <c r="G133" s="6"/>
    </row>
    <row r="134" spans="1:7" x14ac:dyDescent="0.25">
      <c r="A134" s="6"/>
      <c r="B134" s="123"/>
      <c r="C134" s="121">
        <v>0</v>
      </c>
      <c r="D134" s="122"/>
      <c r="E134" s="6"/>
      <c r="F134" s="6"/>
      <c r="G134" s="6"/>
    </row>
    <row r="135" spans="1:7" x14ac:dyDescent="0.25">
      <c r="A135" s="6"/>
      <c r="B135" s="123"/>
      <c r="C135" s="121">
        <v>0</v>
      </c>
      <c r="D135" s="122"/>
      <c r="E135" s="6"/>
      <c r="F135" s="6"/>
      <c r="G135" s="6"/>
    </row>
    <row r="136" spans="1:7" x14ac:dyDescent="0.25">
      <c r="A136" s="6"/>
      <c r="B136" s="114"/>
      <c r="C136" s="121">
        <v>0</v>
      </c>
      <c r="D136" s="119"/>
      <c r="E136" s="6"/>
      <c r="F136" s="6"/>
      <c r="G136" s="6"/>
    </row>
    <row r="137" spans="1:7" x14ac:dyDescent="0.25">
      <c r="A137" s="6"/>
      <c r="B137" s="114"/>
      <c r="C137" s="121">
        <v>0</v>
      </c>
      <c r="D137" s="119"/>
      <c r="E137" s="6"/>
      <c r="F137" s="6"/>
      <c r="G137" s="6"/>
    </row>
    <row r="138" spans="1:7" x14ac:dyDescent="0.25">
      <c r="A138" s="6"/>
      <c r="B138" s="114"/>
      <c r="C138" s="121">
        <v>0</v>
      </c>
      <c r="D138" s="119"/>
      <c r="E138" s="6"/>
      <c r="F138" s="6"/>
      <c r="G138" s="6"/>
    </row>
    <row r="139" spans="1:7" ht="25.5" thickBot="1" x14ac:dyDescent="0.3">
      <c r="A139" s="6"/>
      <c r="B139" s="87" t="s">
        <v>50</v>
      </c>
      <c r="C139" s="88">
        <f>SUM(C131:C138)</f>
        <v>0</v>
      </c>
      <c r="D139" s="83"/>
      <c r="E139" s="6"/>
      <c r="F139" s="6"/>
      <c r="G139" s="6"/>
    </row>
    <row r="140" spans="1:7" x14ac:dyDescent="0.25">
      <c r="A140" s="6"/>
      <c r="B140" s="69"/>
      <c r="C140" s="6"/>
      <c r="D140" s="6"/>
      <c r="E140" s="6"/>
      <c r="F140" s="6"/>
      <c r="G140" s="6"/>
    </row>
    <row r="141" spans="1:7" x14ac:dyDescent="0.25">
      <c r="A141" s="6"/>
      <c r="B141" s="69"/>
      <c r="C141" s="6"/>
      <c r="D141" s="6"/>
      <c r="E141" s="6"/>
      <c r="F141" s="6"/>
      <c r="G141" s="6"/>
    </row>
    <row r="142" spans="1:7" ht="21.5" thickBot="1" x14ac:dyDescent="0.3">
      <c r="A142" s="6"/>
      <c r="B142" s="84" t="s">
        <v>66</v>
      </c>
      <c r="C142" s="6"/>
      <c r="D142" s="6"/>
      <c r="E142" s="6"/>
      <c r="F142" s="6"/>
      <c r="G142" s="6"/>
    </row>
    <row r="143" spans="1:7" x14ac:dyDescent="0.25">
      <c r="A143" s="6"/>
      <c r="B143" s="70" t="s">
        <v>51</v>
      </c>
      <c r="C143" s="89">
        <f>C109</f>
        <v>0</v>
      </c>
      <c r="D143" s="6"/>
      <c r="E143" s="6"/>
      <c r="F143" s="6"/>
      <c r="G143" s="6"/>
    </row>
    <row r="144" spans="1:7" x14ac:dyDescent="0.25">
      <c r="A144" s="6"/>
      <c r="B144" s="72" t="s">
        <v>52</v>
      </c>
      <c r="C144" s="90">
        <f>C115</f>
        <v>0</v>
      </c>
      <c r="D144" s="6"/>
      <c r="E144" s="6"/>
      <c r="F144" s="6"/>
      <c r="G144" s="6"/>
    </row>
    <row r="145" spans="1:7" x14ac:dyDescent="0.25">
      <c r="A145" s="6"/>
      <c r="B145" s="72" t="s">
        <v>53</v>
      </c>
      <c r="C145" s="90">
        <f>C122</f>
        <v>0</v>
      </c>
      <c r="D145" s="6"/>
      <c r="E145" s="6"/>
      <c r="F145" s="6"/>
      <c r="G145" s="6"/>
    </row>
    <row r="146" spans="1:7" ht="25" x14ac:dyDescent="0.25">
      <c r="A146" s="6"/>
      <c r="B146" s="91" t="s">
        <v>54</v>
      </c>
      <c r="C146" s="90">
        <f>SUM(C143:C145)</f>
        <v>0</v>
      </c>
      <c r="D146" s="6"/>
      <c r="E146" s="6"/>
      <c r="F146" s="6"/>
      <c r="G146" s="6"/>
    </row>
    <row r="147" spans="1:7" x14ac:dyDescent="0.25">
      <c r="A147" s="6"/>
      <c r="B147" s="72"/>
      <c r="C147" s="92"/>
      <c r="D147" s="6"/>
      <c r="E147" s="6"/>
      <c r="F147" s="6"/>
      <c r="G147" s="6"/>
    </row>
    <row r="148" spans="1:7" x14ac:dyDescent="0.25">
      <c r="A148" s="6"/>
      <c r="B148" s="91" t="s">
        <v>55</v>
      </c>
      <c r="C148" s="90">
        <f>C139</f>
        <v>0</v>
      </c>
      <c r="D148" s="6"/>
      <c r="E148" s="6"/>
      <c r="F148" s="6"/>
      <c r="G148" s="6"/>
    </row>
    <row r="149" spans="1:7" ht="25.5" thickBot="1" x14ac:dyDescent="0.3">
      <c r="A149" s="6"/>
      <c r="B149" s="93" t="s">
        <v>56</v>
      </c>
      <c r="C149" s="94">
        <f>C146-C148</f>
        <v>0</v>
      </c>
      <c r="D149" s="6"/>
      <c r="E149" s="6"/>
      <c r="F149" s="6"/>
      <c r="G149" s="6"/>
    </row>
    <row r="150" spans="1:7" x14ac:dyDescent="0.25">
      <c r="A150" s="6"/>
      <c r="B150" s="6"/>
      <c r="C150" s="7"/>
      <c r="D150" s="6"/>
      <c r="E150" s="6"/>
      <c r="F150" s="6"/>
      <c r="G150" s="6"/>
    </row>
    <row r="151" spans="1:7" ht="18.5" thickBot="1" x14ac:dyDescent="0.45">
      <c r="A151" s="6"/>
      <c r="B151" s="95" t="s">
        <v>80</v>
      </c>
      <c r="C151" s="7"/>
      <c r="D151" s="6"/>
      <c r="E151" s="6"/>
      <c r="F151" s="6"/>
      <c r="G151" s="6"/>
    </row>
    <row r="152" spans="1:7" x14ac:dyDescent="0.25">
      <c r="A152" s="6"/>
      <c r="B152" s="197" t="s">
        <v>78</v>
      </c>
      <c r="C152" s="198"/>
      <c r="D152" s="6"/>
      <c r="E152" s="6"/>
      <c r="F152" s="6"/>
      <c r="G152" s="6"/>
    </row>
    <row r="153" spans="1:7" x14ac:dyDescent="0.25">
      <c r="A153" s="6"/>
      <c r="B153" s="199"/>
      <c r="C153" s="200"/>
      <c r="D153" s="6"/>
      <c r="E153" s="6"/>
      <c r="F153" s="6"/>
      <c r="G153" s="6"/>
    </row>
    <row r="154" spans="1:7" x14ac:dyDescent="0.25">
      <c r="A154" s="6"/>
      <c r="B154" s="199"/>
      <c r="C154" s="200"/>
      <c r="D154" s="6"/>
      <c r="E154" s="6"/>
      <c r="F154" s="6"/>
      <c r="G154" s="6"/>
    </row>
    <row r="155" spans="1:7" x14ac:dyDescent="0.25">
      <c r="A155" s="6"/>
      <c r="B155" s="168"/>
      <c r="C155" s="169">
        <f>IF(C149&gt;5000, E86,5000)</f>
        <v>5000</v>
      </c>
      <c r="D155" s="6"/>
      <c r="E155" s="6"/>
      <c r="F155" s="6"/>
      <c r="G155" s="6"/>
    </row>
    <row r="156" spans="1:7" ht="25" x14ac:dyDescent="0.25">
      <c r="A156" s="6"/>
      <c r="B156" s="170" t="s">
        <v>79</v>
      </c>
      <c r="C156" s="171">
        <f>MAX(E86-IF(C149&gt;C155,C149-C155,0),0)</f>
        <v>0</v>
      </c>
      <c r="D156" s="6"/>
      <c r="E156" s="6"/>
      <c r="F156" s="6"/>
      <c r="G156" s="6"/>
    </row>
    <row r="157" spans="1:7" x14ac:dyDescent="0.25">
      <c r="A157" s="6"/>
      <c r="B157" s="6"/>
      <c r="C157" s="6"/>
      <c r="D157" s="6"/>
      <c r="E157" s="6"/>
      <c r="F157" s="6"/>
      <c r="G157" s="6"/>
    </row>
    <row r="158" spans="1:7" x14ac:dyDescent="0.25">
      <c r="A158" s="6"/>
      <c r="B158" s="6"/>
      <c r="C158" s="6"/>
      <c r="D158" s="6"/>
      <c r="E158" s="6"/>
      <c r="F158" s="6"/>
      <c r="G158" s="6"/>
    </row>
    <row r="159" spans="1:7" x14ac:dyDescent="0.25">
      <c r="A159" s="6"/>
      <c r="B159" s="6"/>
      <c r="C159" s="6"/>
      <c r="D159" s="6"/>
      <c r="E159" s="6"/>
      <c r="F159" s="6"/>
      <c r="G159" s="6"/>
    </row>
    <row r="160" spans="1:7" x14ac:dyDescent="0.25">
      <c r="A160" s="6"/>
      <c r="B160" s="6"/>
      <c r="C160" s="6"/>
      <c r="D160" s="6"/>
      <c r="E160" s="6"/>
      <c r="F160" s="6"/>
      <c r="G160" s="6"/>
    </row>
  </sheetData>
  <sheetProtection selectLockedCells="1"/>
  <mergeCells count="1">
    <mergeCell ref="B152:C154"/>
  </mergeCells>
  <pageMargins left="0.7" right="0.7" top="0.75" bottom="0.75" header="0.3" footer="0.3"/>
  <pageSetup paperSize="8"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9274B-0074-4BE8-81F1-FA7C368C1AB8}">
  <dimension ref="A1:C49"/>
  <sheetViews>
    <sheetView tabSelected="1" topLeftCell="A17" workbookViewId="0">
      <selection activeCell="C1" sqref="C1"/>
    </sheetView>
  </sheetViews>
  <sheetFormatPr defaultRowHeight="12.5" x14ac:dyDescent="0.25"/>
  <cols>
    <col min="1" max="1" width="33.90625" customWidth="1"/>
    <col min="2" max="2" width="30.90625" customWidth="1"/>
    <col min="3" max="3" width="26" customWidth="1"/>
  </cols>
  <sheetData>
    <row r="1" spans="1:3" ht="13" x14ac:dyDescent="0.3">
      <c r="A1" s="180" t="s">
        <v>117</v>
      </c>
      <c r="B1" s="201" t="s">
        <v>119</v>
      </c>
      <c r="C1" s="176" t="s">
        <v>116</v>
      </c>
    </row>
    <row r="2" spans="1:3" ht="72" x14ac:dyDescent="0.25">
      <c r="A2" s="181" t="s">
        <v>118</v>
      </c>
      <c r="B2" s="202"/>
      <c r="C2" s="178">
        <f>250*1.021</f>
        <v>255.24999999999997</v>
      </c>
    </row>
    <row r="3" spans="1:3" ht="60.5" thickBot="1" x14ac:dyDescent="0.3">
      <c r="A3" s="182" t="s">
        <v>67</v>
      </c>
      <c r="B3" s="203"/>
      <c r="C3" s="192"/>
    </row>
    <row r="4" spans="1:3" x14ac:dyDescent="0.25">
      <c r="A4" s="204" t="s">
        <v>120</v>
      </c>
      <c r="B4" s="183" t="s">
        <v>121</v>
      </c>
      <c r="C4" s="179">
        <f>12500*1.021</f>
        <v>12762.499999999998</v>
      </c>
    </row>
    <row r="5" spans="1:3" x14ac:dyDescent="0.25">
      <c r="A5" s="205"/>
      <c r="B5" s="183"/>
      <c r="C5" s="179"/>
    </row>
    <row r="6" spans="1:3" ht="24.5" thickBot="1" x14ac:dyDescent="0.3">
      <c r="A6" s="206"/>
      <c r="B6" s="165" t="s">
        <v>122</v>
      </c>
      <c r="C6" s="177">
        <f>15000*1.021</f>
        <v>15314.999999999998</v>
      </c>
    </row>
    <row r="7" spans="1:3" x14ac:dyDescent="0.25">
      <c r="A7" s="207" t="s">
        <v>123</v>
      </c>
      <c r="B7" s="185" t="s">
        <v>124</v>
      </c>
      <c r="C7" s="179"/>
    </row>
    <row r="8" spans="1:3" x14ac:dyDescent="0.25">
      <c r="A8" s="208"/>
      <c r="B8" s="185" t="s">
        <v>125</v>
      </c>
      <c r="C8" s="179">
        <f>12500*1.021</f>
        <v>12762.499999999998</v>
      </c>
    </row>
    <row r="9" spans="1:3" x14ac:dyDescent="0.25">
      <c r="A9" s="208"/>
      <c r="B9" s="185"/>
      <c r="C9" s="179"/>
    </row>
    <row r="10" spans="1:3" ht="24.5" thickBot="1" x14ac:dyDescent="0.3">
      <c r="A10" s="209"/>
      <c r="B10" s="161" t="s">
        <v>122</v>
      </c>
      <c r="C10" s="177">
        <f>15000*1.021</f>
        <v>15314.999999999998</v>
      </c>
    </row>
    <row r="11" spans="1:3" ht="48" x14ac:dyDescent="0.25">
      <c r="A11" s="207" t="s">
        <v>126</v>
      </c>
      <c r="B11" s="185" t="s">
        <v>127</v>
      </c>
      <c r="C11" s="193" t="s">
        <v>144</v>
      </c>
    </row>
    <row r="12" spans="1:3" ht="48.5" thickBot="1" x14ac:dyDescent="0.3">
      <c r="A12" s="209"/>
      <c r="B12" s="161" t="s">
        <v>128</v>
      </c>
      <c r="C12" s="193"/>
    </row>
    <row r="13" spans="1:3" ht="48.5" thickBot="1" x14ac:dyDescent="0.3">
      <c r="A13" s="162" t="s">
        <v>129</v>
      </c>
      <c r="B13" s="165"/>
      <c r="C13" s="179"/>
    </row>
    <row r="14" spans="1:3" ht="84.5" thickBot="1" x14ac:dyDescent="0.3">
      <c r="A14" s="186" t="s">
        <v>130</v>
      </c>
      <c r="B14" s="187" t="s">
        <v>92</v>
      </c>
      <c r="C14" s="178">
        <v>0</v>
      </c>
    </row>
    <row r="15" spans="1:3" ht="60.5" thickBot="1" x14ac:dyDescent="0.3">
      <c r="A15" s="186" t="s">
        <v>131</v>
      </c>
      <c r="B15" s="187" t="s">
        <v>93</v>
      </c>
      <c r="C15" s="178">
        <f>1400*1.021</f>
        <v>1429.3999999999999</v>
      </c>
    </row>
    <row r="16" spans="1:3" ht="48.5" thickBot="1" x14ac:dyDescent="0.3">
      <c r="A16" s="186" t="s">
        <v>68</v>
      </c>
      <c r="B16" s="187" t="s">
        <v>94</v>
      </c>
      <c r="C16" s="178">
        <f>2800*1.021</f>
        <v>2858.7999999999997</v>
      </c>
    </row>
    <row r="17" spans="1:3" ht="72.5" thickBot="1" x14ac:dyDescent="0.3">
      <c r="A17" s="186" t="s">
        <v>69</v>
      </c>
      <c r="B17" s="187" t="s">
        <v>95</v>
      </c>
      <c r="C17" s="178">
        <f>6000*1.021</f>
        <v>6125.9999999999991</v>
      </c>
    </row>
    <row r="18" spans="1:3" ht="36.5" thickBot="1" x14ac:dyDescent="0.3">
      <c r="A18" s="162" t="s">
        <v>132</v>
      </c>
      <c r="B18" s="163"/>
      <c r="C18" s="178"/>
    </row>
    <row r="19" spans="1:3" ht="24" x14ac:dyDescent="0.25">
      <c r="A19" s="164" t="s">
        <v>70</v>
      </c>
      <c r="B19" s="210"/>
      <c r="C19" s="178"/>
    </row>
    <row r="20" spans="1:3" ht="24" x14ac:dyDescent="0.25">
      <c r="A20" s="188" t="s">
        <v>71</v>
      </c>
      <c r="B20" s="211"/>
      <c r="C20" s="178"/>
    </row>
    <row r="21" spans="1:3" ht="24" x14ac:dyDescent="0.25">
      <c r="A21" s="188" t="s">
        <v>72</v>
      </c>
      <c r="B21" s="211"/>
      <c r="C21" s="178"/>
    </row>
    <row r="22" spans="1:3" ht="24" x14ac:dyDescent="0.25">
      <c r="A22" s="188" t="s">
        <v>133</v>
      </c>
      <c r="B22" s="211"/>
      <c r="C22" s="179"/>
    </row>
    <row r="23" spans="1:3" ht="24.5" thickBot="1" x14ac:dyDescent="0.3">
      <c r="A23" s="186" t="s">
        <v>134</v>
      </c>
      <c r="B23" s="212"/>
      <c r="C23" s="179"/>
    </row>
    <row r="24" spans="1:3" ht="13" thickBot="1" x14ac:dyDescent="0.3">
      <c r="A24" s="186" t="s">
        <v>135</v>
      </c>
      <c r="B24" s="196">
        <v>750</v>
      </c>
      <c r="C24" s="178">
        <f>B24*1.021</f>
        <v>765.74999999999989</v>
      </c>
    </row>
    <row r="25" spans="1:3" ht="13" thickBot="1" x14ac:dyDescent="0.3">
      <c r="A25" s="186" t="s">
        <v>136</v>
      </c>
      <c r="B25" s="196">
        <v>1500</v>
      </c>
      <c r="C25" s="178">
        <f>B25*1.021</f>
        <v>1531.4999999999998</v>
      </c>
    </row>
    <row r="26" spans="1:3" ht="24.5" thickBot="1" x14ac:dyDescent="0.3">
      <c r="A26" s="186" t="s">
        <v>137</v>
      </c>
      <c r="B26" s="196">
        <v>2250</v>
      </c>
      <c r="C26" s="178">
        <f t="shared" ref="C26:C27" si="0">B26*1.021</f>
        <v>2297.25</v>
      </c>
    </row>
    <row r="27" spans="1:3" ht="24.5" thickBot="1" x14ac:dyDescent="0.3">
      <c r="A27" s="186" t="s">
        <v>138</v>
      </c>
      <c r="B27" s="196">
        <v>4500</v>
      </c>
      <c r="C27" s="178">
        <f t="shared" si="0"/>
        <v>4594.5</v>
      </c>
    </row>
    <row r="28" spans="1:3" ht="36.5" thickBot="1" x14ac:dyDescent="0.3">
      <c r="A28" s="162" t="s">
        <v>139</v>
      </c>
      <c r="B28" s="163"/>
      <c r="C28" s="179"/>
    </row>
    <row r="29" spans="1:3" ht="24" x14ac:dyDescent="0.25">
      <c r="A29" s="184" t="s">
        <v>140</v>
      </c>
      <c r="B29" s="213">
        <v>375</v>
      </c>
      <c r="C29" s="179"/>
    </row>
    <row r="30" spans="1:3" ht="37.5" x14ac:dyDescent="0.25">
      <c r="A30" s="189" t="s">
        <v>141</v>
      </c>
      <c r="B30" s="214"/>
      <c r="C30" s="178">
        <f>B29*1.021</f>
        <v>382.87499999999994</v>
      </c>
    </row>
    <row r="31" spans="1:3" ht="13" thickBot="1" x14ac:dyDescent="0.3">
      <c r="A31" s="160"/>
      <c r="B31" s="215"/>
      <c r="C31" s="179"/>
    </row>
    <row r="32" spans="1:3" ht="13" x14ac:dyDescent="0.25">
      <c r="A32" s="190"/>
      <c r="C32" s="194"/>
    </row>
    <row r="33" spans="1:3" ht="13" x14ac:dyDescent="0.25">
      <c r="A33" s="191" t="s">
        <v>142</v>
      </c>
      <c r="C33" s="194"/>
    </row>
    <row r="34" spans="1:3" ht="13" x14ac:dyDescent="0.25">
      <c r="A34" s="159"/>
      <c r="C34" s="194"/>
    </row>
    <row r="35" spans="1:3" x14ac:dyDescent="0.25">
      <c r="C35" s="194"/>
    </row>
    <row r="36" spans="1:3" x14ac:dyDescent="0.25">
      <c r="C36" s="194"/>
    </row>
    <row r="37" spans="1:3" x14ac:dyDescent="0.25">
      <c r="A37" s="166" t="s">
        <v>143</v>
      </c>
      <c r="C37" s="194"/>
    </row>
    <row r="38" spans="1:3" x14ac:dyDescent="0.25">
      <c r="C38" s="194"/>
    </row>
    <row r="39" spans="1:3" x14ac:dyDescent="0.25">
      <c r="C39" s="194"/>
    </row>
    <row r="40" spans="1:3" x14ac:dyDescent="0.25">
      <c r="C40" s="194"/>
    </row>
    <row r="41" spans="1:3" x14ac:dyDescent="0.25">
      <c r="C41" s="194"/>
    </row>
    <row r="42" spans="1:3" x14ac:dyDescent="0.25">
      <c r="C42" s="195"/>
    </row>
    <row r="43" spans="1:3" x14ac:dyDescent="0.25">
      <c r="C43" s="195"/>
    </row>
    <row r="44" spans="1:3" x14ac:dyDescent="0.25">
      <c r="C44" s="195"/>
    </row>
    <row r="45" spans="1:3" x14ac:dyDescent="0.25">
      <c r="C45" s="195"/>
    </row>
    <row r="46" spans="1:3" x14ac:dyDescent="0.25">
      <c r="C46" s="195"/>
    </row>
    <row r="47" spans="1:3" x14ac:dyDescent="0.25">
      <c r="C47" s="195"/>
    </row>
    <row r="48" spans="1:3" x14ac:dyDescent="0.25">
      <c r="C48" s="195"/>
    </row>
    <row r="49" spans="3:3" x14ac:dyDescent="0.25">
      <c r="C49" s="195"/>
    </row>
  </sheetData>
  <mergeCells count="6">
    <mergeCell ref="B29:B31"/>
    <mergeCell ref="B1:B3"/>
    <mergeCell ref="A4:A6"/>
    <mergeCell ref="A7:A10"/>
    <mergeCell ref="A11:A12"/>
    <mergeCell ref="B19:B23"/>
  </mergeCells>
  <hyperlinks>
    <hyperlink ref="A30" location="_ftn1" display="_ftn1" xr:uid="{1016CAA0-0E83-4AC3-BC6A-80B3F97106DA}"/>
    <hyperlink ref="A37" location="_ftnref1" display="_ftnref1" xr:uid="{1AB19B23-313E-4F99-A5B5-BECA8235FC7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38472700B84E47A4BAFED3CC8B2D27" ma:contentTypeVersion="8" ma:contentTypeDescription="Create a new document." ma:contentTypeScope="" ma:versionID="222e49561b60fb0ab9d59ac1cffc0ae4">
  <xsd:schema xmlns:xsd="http://www.w3.org/2001/XMLSchema" xmlns:xs="http://www.w3.org/2001/XMLSchema" xmlns:p="http://schemas.microsoft.com/office/2006/metadata/properties" xmlns:ns3="5cac90dd-2920-4fbf-a82a-ebc29f41c6d8" xmlns:ns4="e624b24b-06b4-4e17-8490-60db4e55fca8" targetNamespace="http://schemas.microsoft.com/office/2006/metadata/properties" ma:root="true" ma:fieldsID="683bf05928f5bf9b3d1e617a8699362c" ns3:_="" ns4:_="">
    <xsd:import namespace="5cac90dd-2920-4fbf-a82a-ebc29f41c6d8"/>
    <xsd:import namespace="e624b24b-06b4-4e17-8490-60db4e55fca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DateTake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c90dd-2920-4fbf-a82a-ebc29f41c6d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24b24b-06b4-4e17-8490-60db4e55fca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24b24b-06b4-4e17-8490-60db4e55fca8" xsi:nil="true"/>
  </documentManagement>
</p:properties>
</file>

<file path=customXml/itemProps1.xml><?xml version="1.0" encoding="utf-8"?>
<ds:datastoreItem xmlns:ds="http://schemas.openxmlformats.org/officeDocument/2006/customXml" ds:itemID="{5AA780C9-120C-4EB1-9F82-589AF9337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ac90dd-2920-4fbf-a82a-ebc29f41c6d8"/>
    <ds:schemaRef ds:uri="e624b24b-06b4-4e17-8490-60db4e55f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E7D3D7-07DB-4E41-9758-6DD7B82F9B13}">
  <ds:schemaRefs>
    <ds:schemaRef ds:uri="http://schemas.microsoft.com/sharepoint/v3/contenttype/forms"/>
  </ds:schemaRefs>
</ds:datastoreItem>
</file>

<file path=customXml/itemProps3.xml><?xml version="1.0" encoding="utf-8"?>
<ds:datastoreItem xmlns:ds="http://schemas.openxmlformats.org/officeDocument/2006/customXml" ds:itemID="{3BF02BF9-2637-42B9-967D-F75CA3FDB9C0}">
  <ds:schemaRefs>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e624b24b-06b4-4e17-8490-60db4e55fca8"/>
    <ds:schemaRef ds:uri="5cac90dd-2920-4fbf-a82a-ebc29f41c6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Begroting</vt:lpstr>
      <vt:lpstr>Bedragen jeugdwerk 2027</vt:lpstr>
      <vt:lpstr>'Bedragen jeugdwerk 2027'!_ftn1</vt:lpstr>
      <vt:lpstr>'Bedragen jeugdwerk 2027'!_ftnref1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Anneke</dc:creator>
  <cp:lastModifiedBy>Verhoeven, Anneke</cp:lastModifiedBy>
  <cp:lastPrinted>2026-07-23T13:01:11Z</cp:lastPrinted>
  <dcterms:created xsi:type="dcterms:W3CDTF">2026-07-20T10:15:05Z</dcterms:created>
  <dcterms:modified xsi:type="dcterms:W3CDTF">2026-08-11T12:17:18Z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0x010100AA38472700B84E47A4BAFED3CC8B2D27</vt:lpwstr>
  </property>
</Properties>
</file>