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DS-MO-BMO\1. Clusters\1. Sociale Basis\1. Bouwstenen\Vrijwillige inzet\2027\aanvraagformulieren 2027\"/>
    </mc:Choice>
  </mc:AlternateContent>
  <xr:revisionPtr revIDLastSave="0" documentId="13_ncr:1_{40CF69BD-31B5-4819-91C8-69A4B3CCE838}" xr6:coauthVersionLast="47" xr6:coauthVersionMax="47" xr10:uidLastSave="{00000000-0000-0000-0000-000000000000}"/>
  <bookViews>
    <workbookView xWindow="-110" yWindow="-110" windowWidth="19420" windowHeight="11500" xr2:uid="{E218C709-3357-4EC0-A4A3-E8C7F24A5E2D}"/>
  </bookViews>
  <sheets>
    <sheet name="Begroting" sheetId="1" r:id="rId1"/>
    <sheet name="Bedragen ontmoeting 2027"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2" i="5" l="1"/>
  <c r="C60" i="5"/>
  <c r="C59" i="5"/>
  <c r="C55" i="5"/>
  <c r="C53" i="5"/>
  <c r="C52" i="5"/>
  <c r="C51" i="5"/>
  <c r="C50" i="5"/>
  <c r="C32" i="5"/>
  <c r="C31" i="5"/>
  <c r="C30" i="5"/>
  <c r="C26" i="5"/>
  <c r="C24" i="5"/>
  <c r="C8" i="5"/>
  <c r="C7" i="5"/>
  <c r="E31" i="1"/>
  <c r="E29" i="1"/>
  <c r="E32" i="1" l="1"/>
  <c r="E59" i="1" s="1"/>
  <c r="D46" i="1" l="1"/>
  <c r="E40" i="1"/>
  <c r="E42" i="1" s="1"/>
  <c r="D47" i="1" l="1"/>
  <c r="E3" i="1"/>
  <c r="E48" i="1" l="1"/>
  <c r="E49" i="1" s="1"/>
  <c r="E51" i="1" s="1"/>
  <c r="D43" i="1"/>
  <c r="D44" i="1" s="1"/>
  <c r="C141" i="1"/>
  <c r="C150" i="1" s="1"/>
  <c r="C124" i="1"/>
  <c r="C147" i="1" s="1"/>
  <c r="C117" i="1"/>
  <c r="C146" i="1" s="1"/>
  <c r="C111" i="1"/>
  <c r="C145" i="1" s="1"/>
  <c r="E86" i="1"/>
  <c r="C148" i="1" l="1"/>
  <c r="E77" i="1"/>
  <c r="C151" i="1" l="1"/>
  <c r="E88" i="1"/>
  <c r="C157" i="1" l="1"/>
  <c r="C158" i="1" s="1"/>
</calcChain>
</file>

<file path=xl/sharedStrings.xml><?xml version="1.0" encoding="utf-8"?>
<sst xmlns="http://schemas.openxmlformats.org/spreadsheetml/2006/main" count="206" uniqueCount="163">
  <si>
    <t>Let op: dit blad bestaat uit 3 stappen</t>
  </si>
  <si>
    <t>stap 1:  Berekening maximumbedragen.  Hiervoor gebruikt u de maximumbedragen uit de subsidieregeling (zie het aparte documente buurtnetwerken en ontmoeting op de website)</t>
  </si>
  <si>
    <t xml:space="preserve">             Bij de huisvestingskosten voor de sociale ontmoetingsplek vult u de verwachte kosten in die u kunt onderbouwen met bewijsstukken </t>
  </si>
  <si>
    <t xml:space="preserve">            (bijv. huurcontract, afschrift van de huur, gas water licht, een mail over de afkoop van de kosten voor de drank etc.)</t>
  </si>
  <si>
    <t>Stap 2:  Vul hier alle kosten in die u verwacht + alle inkomsten die u verwacht</t>
  </si>
  <si>
    <t>Stap 3:  Bepaling eigen vermogen. Hiermee bepalen we of u voldoende eigen middelen heeft om (een deel) van de subsidie te betalen.</t>
  </si>
  <si>
    <t xml:space="preserve">            Vul in hoeveel er op 31 december op uw bankrekeningen stond</t>
  </si>
  <si>
    <t>Organisatie, communicatie- en activiteitkosten</t>
  </si>
  <si>
    <t>Maximumbedrag</t>
  </si>
  <si>
    <t>ONTMOETING</t>
  </si>
  <si>
    <t>Communicatie- en organisatiekosten Ontmoeting  (zie tabel max bedragen regeling)</t>
  </si>
  <si>
    <t>Activiteitenkosten Ontmoeting  (zie tabel max bedragen regeling)</t>
  </si>
  <si>
    <t>Materiaalkosten ontmoetingsactiviteiten - Tuin/buurtpark (zie tabel max bedragen regeling)</t>
  </si>
  <si>
    <t>Opstartkosten nieuwe sociale ontmoetingsplekken (zie tabel max bedragen regeling)</t>
  </si>
  <si>
    <t>Huur</t>
  </si>
  <si>
    <t>Energiekosten</t>
  </si>
  <si>
    <t>Schoonmaakkosten</t>
  </si>
  <si>
    <t>Hoeveel dagdelen per week heeft u ontmoetingsactiviteiten?</t>
  </si>
  <si>
    <t>(NB vul bij 1x per 2 weken  0,5 in en bij 1x per maand 0,25)</t>
  </si>
  <si>
    <t>Hoeveel deelnemers verwacht u gemiddeld per dagdeel?</t>
  </si>
  <si>
    <t>STAP 2  - BEGROTING VAN UW ORGANISATIE</t>
  </si>
  <si>
    <t>Vul hier uw werkelijke kosten in voor 2026</t>
  </si>
  <si>
    <t>Huisvestingskosten, Organisatiekosten, communicatiekosten, overige kosten van uw organisatie</t>
  </si>
  <si>
    <t>Raming kosten 2026</t>
  </si>
  <si>
    <t>(OMSCHRIJF UW UITGAVEN)</t>
  </si>
  <si>
    <t>Buurtplan</t>
  </si>
  <si>
    <t>Communicatiekosten</t>
  </si>
  <si>
    <t>Organisatiekosten (bijv. bank, verzekeringen, notaris etc)</t>
  </si>
  <si>
    <t>Activiteitkosten, nl…</t>
  </si>
  <si>
    <t>Overige nl</t>
  </si>
  <si>
    <t>TOTALE KOSTEN BEGROTING VAN UW ORGANISATIE</t>
  </si>
  <si>
    <t>Vul hier uw overige opbrengstenbronnen in voor 2026</t>
  </si>
  <si>
    <t>(Bijv. andere subsidies, giften, eigen bijdrages etc)</t>
  </si>
  <si>
    <t>Overige inkomsten</t>
  </si>
  <si>
    <t>(OMSCHRIJVEN WELKE INKOMSTEN)</t>
  </si>
  <si>
    <t>TOTALE OVERIGE INKOMSTEN</t>
  </si>
  <si>
    <t>BEREKENING : Eigen vermogen via stand van zaken bankrekening eind 2025</t>
  </si>
  <si>
    <t>Eigen vermogen via stand van zaken bankrekening eind 2025</t>
  </si>
  <si>
    <t xml:space="preserve">  Vraag: is het eigen vermogen inzichtelijk via de boekhouding? (jaarrekening)</t>
  </si>
  <si>
    <t>Ja =&gt; lever de bewijsstukken aan. Onderstaande hoeft dan niet ingevuld te worden</t>
  </si>
  <si>
    <t>Nee =&gt; vulbedragen in onderstaande gele vlakken in en voeg rekeningnummers toe</t>
  </si>
  <si>
    <t>Hoeveel stond er eind 2025 op de rekening(en)?</t>
  </si>
  <si>
    <t>IBAN betaal- spaar en beleggingsrekeningen  (ook eventuele buitenlandse rekeningen)</t>
  </si>
  <si>
    <t>(vul IBAN in)</t>
  </si>
  <si>
    <t>TOTAAL Banksaldi</t>
  </si>
  <si>
    <t>let op! Bewijsstukken (jaarafschriften) meesturen!</t>
  </si>
  <si>
    <t>Hoeveel was er contant in kas (indien meer dan € 500)?</t>
  </si>
  <si>
    <t>Totaal bedrag contant geld</t>
  </si>
  <si>
    <r>
      <t xml:space="preserve">Overige zaken (indien van toepassing) </t>
    </r>
    <r>
      <rPr>
        <sz val="8"/>
        <color theme="1"/>
        <rFont val="Aptos Narrow"/>
        <family val="2"/>
        <scheme val="minor"/>
      </rPr>
      <t>(bijv. nog te verwachten inkomsten over 2024)</t>
    </r>
  </si>
  <si>
    <t>toelichting</t>
  </si>
  <si>
    <t>Totaal overige zaken</t>
  </si>
  <si>
    <t xml:space="preserve">Welke specieke verplichtingen en reserveringen waren er per 31 dec 2025 nog </t>
  </si>
  <si>
    <t xml:space="preserve">die betaald moe(s)ten worden uit het bedrag dat op 31 dec 2025 beschikbaar was. En waarvoor? </t>
  </si>
  <si>
    <t>(voor te verwachten uitgaven, of bijvoorbeeld een subsidie van een andere instantie, waar een verplichting tegenover staat,</t>
  </si>
  <si>
    <t>of onderhoudskosten van een gebouw waarvoor gespaard wordt.</t>
  </si>
  <si>
    <t>Verplichtingen en reserveringen</t>
  </si>
  <si>
    <t>Bedrag verplichtingen en reserveringen</t>
  </si>
  <si>
    <t xml:space="preserve">Wanneer is/wordt dit bedrag uitgegeven? </t>
  </si>
  <si>
    <t>(vul in waarvoor gereserveerd)</t>
  </si>
  <si>
    <t>TOTAAL VERPLICHTINGEN EN RESERVERINGEN</t>
  </si>
  <si>
    <t>TOTAAL banksaldi</t>
  </si>
  <si>
    <t>TOTAAL bedrag contant geld</t>
  </si>
  <si>
    <t>TOTAAL Overige zaken</t>
  </si>
  <si>
    <t>Totaal banksaldi + contant geld + overige</t>
  </si>
  <si>
    <t>Totaal verplichtingen en reserveringen</t>
  </si>
  <si>
    <t>EIGEN VERMOGEN (banksaldi minus reserveringen)</t>
  </si>
  <si>
    <t xml:space="preserve">            De huisvestingskosten worden automatisch overgenomen vanuit stap 1</t>
  </si>
  <si>
    <t>Vul hier de maximumbedragen Organisatie, communicatie- en activiteitenkosten voor het onderdeel ONTMOETING voor in 2027 op basis van de bedragen uit de regeling</t>
  </si>
  <si>
    <t>TOTALE ORGANISATIE-COMM KOSTEN 2027 ontmoeting</t>
  </si>
  <si>
    <t>Bedrag per deelnemer per dagdeel op basis van ingevulde maximumbedragen</t>
  </si>
  <si>
    <t>Het bedrag per deelnemer mag maximaal bedragen</t>
  </si>
  <si>
    <t xml:space="preserve">STAP 3  - BEREKENING EIGEN VERMOGEN </t>
  </si>
  <si>
    <t>(indien u op meerdere onderdelen subsidie aanvraagt dan hoeft u onderstaande maar 1x in te vullen)</t>
  </si>
  <si>
    <t>Saldo 31 december 2025</t>
  </si>
  <si>
    <t>Maximale subsidie Sociale Ontmoeting € 25.000  (prijspeil 2026)</t>
  </si>
  <si>
    <t>Maximale subsidie Sociale Ontmoeting € 25.000  (prijspeil 2027)</t>
  </si>
  <si>
    <t>Maximumbedragsubsidie onderdeel ontmoeting, rekening houdend met maximumbedrag 25.525</t>
  </si>
  <si>
    <t>Voorlopige berekening maximumbedrag</t>
  </si>
  <si>
    <t>Geef ook aan wanneer dit naar verwachting wordt uitgegeven (of is uitgegeven, indien in 2026 besteed)</t>
  </si>
  <si>
    <t>Overzicht eigen vermogen 31 dec 2025</t>
  </si>
  <si>
    <t>NB genoemde bedragen zijn prijspeil 2026, nog zonder indexatie voor 2027</t>
  </si>
  <si>
    <t>Berekeningswijze: Totaal gevraagd subsidiebedrag gedeeld door het aantal dagdelen per week op jaarbasis en vervolgens gedeeld door het aantal verwachte deelnemers per dagdeel</t>
  </si>
  <si>
    <r>
      <t>Huisvestingskosten</t>
    </r>
    <r>
      <rPr>
        <b/>
        <sz val="11"/>
        <color theme="1"/>
        <rFont val="Calibri"/>
        <family val="2"/>
      </rPr>
      <t xml:space="preserve"> </t>
    </r>
    <r>
      <rPr>
        <sz val="10"/>
        <color theme="1"/>
        <rFont val="Calibri"/>
        <family val="2"/>
      </rPr>
      <t xml:space="preserve">  (inclusief huur, gas, water en licht, schoonmaakkosten en eventuele afkoop </t>
    </r>
  </si>
  <si>
    <t>koffie/thee/water)</t>
  </si>
  <si>
    <t>Tot 40 deelnemers per dagdeel</t>
  </si>
  <si>
    <t>Méér dan 40 deelnemers per dagdeel</t>
  </si>
  <si>
    <t>Organisatie en Communicatiekosten (maximale bedragen prijspeil 2026)</t>
  </si>
  <si>
    <t>Buurtnetwerken (ontvangen reeds organisatie- en  Communicatiekosten vanuit onderdeel buurtnetwerken)</t>
  </si>
  <si>
    <t>Andere organisaties die tot en met 40 (twee)wekelijkse actieve deelnemers bereiken  (elke deelnemer slechts 1x meetellen, ook als deze meerdere keren per week/2 weken komt)</t>
  </si>
  <si>
    <t>Andere organisaties die meer dan 40 wekelijkse actieve deelnemers bereiken (elke deelnemer slechts 1x meetellen, ook als deze meerdere keren per week komt)</t>
  </si>
  <si>
    <t>Andere organisaties die wekelijks meer dan 40 deelnemers per dagdeel tegelijk bereiken en/of meer dan 250 deelnemers per week bereiken (elke deelnemer slechts 1x meetellen, ook als deze meerdere keren per week komt)</t>
  </si>
  <si>
    <t>Activiteitenbudget (maximale bedragen)</t>
  </si>
  <si>
    <t xml:space="preserve">Activiteitenbudget voor (twee)wekelijkse activiteiten (vrij besteedbaar t.b.v. uitvoering van de activiteiten. </t>
  </si>
  <si>
    <t>Toelichting: Dat kan variëren van sprekers voor een themabijeenkomst, het organiseren van extra (ontmoetings)activiteiten, materiaalkosten tot schoonmaakkosten van een huiskamer, tegemoetkoming of presentje vrijwilligers omdat de deelnemers zo op leeftijd zijn dat zij dit zelf niet kunnen)   (alle activiteiten bij elkaar opgeteld)    (je kunt maar 1 categorie aankruisen, de onderdelen kunnen niet bij elkaar opgeteld worden)</t>
  </si>
  <si>
    <t>NB huiskamers die door 2 organisaties gezamenlijk worden georganiseerd worden hierbij als 1 huiskamer gezien. De dagdelen worden bij elkaar opgeteld</t>
  </si>
  <si>
    <t>Bepaling aantal dagdelen t.b.v. berekening activiteitenkosten:</t>
  </si>
  <si>
    <r>
      <t>-</t>
    </r>
    <r>
      <rPr>
        <sz val="7"/>
        <color rgb="FF000000"/>
        <rFont val="Times New Roman"/>
        <family val="1"/>
      </rPr>
      <t xml:space="preserve">          </t>
    </r>
    <r>
      <rPr>
        <sz val="9"/>
        <color rgb="FF000000"/>
        <rFont val="Calibri"/>
        <family val="2"/>
      </rPr>
      <t>Per groep tot 40 deelnemers per dagdeel = 1 dagdeel</t>
    </r>
  </si>
  <si>
    <r>
      <t>-</t>
    </r>
    <r>
      <rPr>
        <sz val="7"/>
        <color rgb="FF000000"/>
        <rFont val="Times New Roman"/>
        <family val="1"/>
      </rPr>
      <t xml:space="preserve">          </t>
    </r>
    <r>
      <rPr>
        <sz val="9"/>
        <color rgb="FF000000"/>
        <rFont val="Calibri"/>
        <family val="2"/>
      </rPr>
      <t xml:space="preserve">2 groepen van elk minimaal 20 deelnemers op 1 dagdeel = 2 dagdelen   </t>
    </r>
  </si>
  <si>
    <r>
      <t>-</t>
    </r>
    <r>
      <rPr>
        <sz val="7"/>
        <color theme="1"/>
        <rFont val="Times New Roman"/>
        <family val="1"/>
      </rPr>
      <t xml:space="preserve">          </t>
    </r>
    <r>
      <rPr>
        <sz val="9"/>
        <color rgb="FF000000"/>
        <rFont val="Calibri"/>
        <family val="2"/>
      </rPr>
      <t>Groep van 40-70 deelnemers per dagdeel = 2 dagdelen</t>
    </r>
  </si>
  <si>
    <r>
      <t>-</t>
    </r>
    <r>
      <rPr>
        <sz val="7"/>
        <color theme="1"/>
        <rFont val="Times New Roman"/>
        <family val="1"/>
      </rPr>
      <t xml:space="preserve">          </t>
    </r>
    <r>
      <rPr>
        <sz val="9"/>
        <color rgb="FF000000"/>
        <rFont val="Calibri"/>
        <family val="2"/>
      </rPr>
      <t>Groep van meer dan 70 deelnemers per dagdeel = 3 dagdelen</t>
    </r>
  </si>
  <si>
    <t xml:space="preserve">                 1 dagdeel per week (minimaal 40 weken)    </t>
  </si>
  <si>
    <t xml:space="preserve">                 2 dagdelen per week (minimaal 40 weken)  </t>
  </si>
  <si>
    <t xml:space="preserve">                 3 t/m 5 dagdelen per week (minimaal 40 weken)   </t>
  </si>
  <si>
    <t xml:space="preserve">                 6 dagdelen of meer per week (minimaal 40 weken)  </t>
  </si>
  <si>
    <t>Activiteitenbudget 1x per 2 weken</t>
  </si>
  <si>
    <t xml:space="preserve">                 1 dagdeel per 2 weken (20-25 dagdelen per jaar)</t>
  </si>
  <si>
    <t xml:space="preserve">                 (NB bij meer dagdelen per 2 weken onder activiteitenbudget per week </t>
  </si>
  <si>
    <t>Materiaalkosten ontmoetingsactiviteiten onderhoud buurttuin / buurtpark (indien dagdeel niet meegenomen onder activiteitenbudget)</t>
  </si>
  <si>
    <t xml:space="preserve">                   Buurttuin/buurtpark tot  2500 m2  (50x50 m)</t>
  </si>
  <si>
    <t xml:space="preserve">                   Buurttuin/buurtpark groter dan  2500 m2  (50x50 m)</t>
  </si>
  <si>
    <t>Opstartkosten nieuwe sociale ontmoetingsplekken (aanschaf meubilair, koelkast etc.)  (eenmalig)</t>
  </si>
  <si>
    <t xml:space="preserve">                    Nieuwe sociale ontmoetingsplek   (per organisatie)</t>
  </si>
  <si>
    <r>
      <t xml:space="preserve">                   </t>
    </r>
    <r>
      <rPr>
        <b/>
        <sz val="10"/>
        <color theme="1"/>
        <rFont val="Calibri"/>
        <family val="2"/>
      </rPr>
      <t>c.</t>
    </r>
    <r>
      <rPr>
        <b/>
        <sz val="7"/>
        <color theme="1"/>
        <rFont val="Times New Roman"/>
        <family val="1"/>
      </rPr>
      <t xml:space="preserve">      </t>
    </r>
    <r>
      <rPr>
        <b/>
        <sz val="10"/>
        <color theme="1"/>
        <rFont val="Calibri"/>
        <family val="2"/>
      </rPr>
      <t>Na toekenning zijn de subsidiebedragen onderling uitwisselbaar, met uitzondering van de huisvestingskosten.</t>
    </r>
  </si>
  <si>
    <r>
      <t xml:space="preserve">                   </t>
    </r>
    <r>
      <rPr>
        <sz val="10"/>
        <color theme="1"/>
        <rFont val="Calibri"/>
        <family val="2"/>
      </rPr>
      <t>d.</t>
    </r>
    <r>
      <rPr>
        <sz val="7"/>
        <color theme="1"/>
        <rFont val="Times New Roman"/>
        <family val="1"/>
      </rPr>
      <t xml:space="preserve">      </t>
    </r>
    <r>
      <rPr>
        <sz val="10"/>
        <color theme="1"/>
        <rFont val="Calibri"/>
        <family val="2"/>
      </rPr>
      <t>Bedragen worden vanaf 2027 jaarlijks geïndexeerd met de (voorlopige) gemeentelijke index.</t>
    </r>
  </si>
  <si>
    <r>
      <t xml:space="preserve">                   </t>
    </r>
    <r>
      <rPr>
        <sz val="10"/>
        <color theme="1"/>
        <rFont val="Calibri"/>
        <family val="2"/>
      </rPr>
      <t>a.</t>
    </r>
    <r>
      <rPr>
        <sz val="7"/>
        <color theme="1"/>
        <rFont val="Times New Roman"/>
        <family val="1"/>
      </rPr>
      <t xml:space="preserve">      </t>
    </r>
    <r>
      <rPr>
        <sz val="10"/>
        <color theme="1"/>
        <rFont val="Calibri"/>
        <family val="2"/>
      </rPr>
      <t>Uitstapjes (incl. theater/bioscoopbezoek)</t>
    </r>
  </si>
  <si>
    <r>
      <t xml:space="preserve">                   </t>
    </r>
    <r>
      <rPr>
        <sz val="10"/>
        <color theme="1"/>
        <rFont val="Calibri"/>
        <family val="2"/>
      </rPr>
      <t>b.</t>
    </r>
    <r>
      <rPr>
        <sz val="7"/>
        <color theme="1"/>
        <rFont val="Times New Roman"/>
        <family val="1"/>
      </rPr>
      <t xml:space="preserve">      </t>
    </r>
    <r>
      <rPr>
        <sz val="10"/>
        <color theme="1"/>
        <rFont val="Calibri"/>
        <family val="2"/>
      </rPr>
      <t>Overnachtingen</t>
    </r>
  </si>
  <si>
    <t>Vul hier uw totale huisvestingskosten voor het onderdeel sociale ontmoeting 2027 in, rekening houdend met het maximumbedrag per dagdeel per week op jaarbasis)</t>
  </si>
  <si>
    <t>Bedrag contant geld 31 december 2025</t>
  </si>
  <si>
    <t>€ 255,25 x het gemiddeld aantal deelnemers per dagdeel x het aantal dagdelen</t>
  </si>
  <si>
    <t>Extra huisvestingskosten (bijv. extra afkoop drank of schoonmaakkosten indien huisvestingskosten hoger zjn dan het maximumbedrag)</t>
  </si>
  <si>
    <t>Huisvestingskosten  (zie boven, wordt automatisch overgenomen)</t>
  </si>
  <si>
    <t>TOTAAL ingevulde maximale huisvestingskosten en organisatie- en communicatiekosten ontmoeting</t>
  </si>
  <si>
    <t xml:space="preserve">Hoeveel dagdelen per week hiervan zijn er meer dan 40 deelnemers tegelijk aanwezig? </t>
  </si>
  <si>
    <t>Wat mag uw eigen vermogen zijn op grond van uw ingevulde aanvraag?  (NB bij toekenning kan dit nog op onderdelen verlaagd worden, indien een deel van de subsidie niet wordt toegekend)</t>
  </si>
  <si>
    <t>de maximale subsidie zou op grond hiervan maximaal kunnen zijn:</t>
  </si>
  <si>
    <t>Wat betekent dit voor uw subsidie?</t>
  </si>
  <si>
    <t>Vul eerst deze tabel in!</t>
  </si>
  <si>
    <t xml:space="preserve">Maximale SUBSIDIE </t>
  </si>
  <si>
    <t>TOTAAL maximumbedrag subsidie ontmoeting</t>
  </si>
  <si>
    <t>Bedrag per dagdeel</t>
  </si>
  <si>
    <t xml:space="preserve">Huisvestingkosten </t>
  </si>
  <si>
    <t>Vaste Internetaansluiting (wifi)</t>
  </si>
  <si>
    <t>Totaal Huisvestingskosten huur 2027</t>
  </si>
  <si>
    <t>Eigen pand</t>
  </si>
  <si>
    <t xml:space="preserve">(incl. gas, water, licht, schoonmaakkosten en vaste internetaansluiting tbv wifi)   </t>
  </si>
  <si>
    <t>Totaal Huisvestingskosten eigen pand 2027</t>
  </si>
  <si>
    <t>TOTALE HUISVESTINGSKOSTEN 2027</t>
  </si>
  <si>
    <t>Afkoop koffie, water, thee</t>
  </si>
  <si>
    <t xml:space="preserve">Voor organisaties die huren </t>
  </si>
  <si>
    <t>-          Feitelijke huisvestingskosten, maximaal € 12.500 op jaarbasis  (en bij meer dan 40 deelnemers per dagdeel maximaal € 15.000 op jaarbasis)[1]</t>
  </si>
  <si>
    <t>-          Gedeeltelijke) afkoop kosten koffie, thee en water kan hierin meegenomen worden indien dit verplicht bij de verhuurder afgenomen dient te worden voor het deel boven € 1,- per kopje of het deel boven € 6,- per kan, zodat de deelnemer max. € 1,- hoeft te betalen.[2]</t>
  </si>
  <si>
    <t>Voor organisaties met een eigen pand</t>
  </si>
  <si>
    <t>€ 0,-</t>
  </si>
  <si>
    <t>€ 1400,-</t>
  </si>
  <si>
    <t>€  2800,-</t>
  </si>
  <si>
    <t>€ 6000,-</t>
  </si>
  <si>
    <t xml:space="preserve">                  aanvragen)[3]</t>
  </si>
  <si>
    <t>[1]  Deze bepaling onder voorbehoud van collegebesluit eind augustus 2026,anders geldt tevens maximum van resp. € 270/ € 5400 per dagdeel per week, zoals bij organisaties met een eigen pand)</t>
  </si>
  <si>
    <t>[2] Dit kan ook een hoger bedrag zijn, bijv. € 1,50. Dan geldt de afkoop boven € 1,50</t>
  </si>
  <si>
    <t>[3] Indien er naast vaste dagdelen per week ook een dagdeel per 2 weken is kan dit bij 1, 2 of 5 dagdelen per week</t>
  </si>
  <si>
    <r>
      <t>Sociale ontmoeting</t>
    </r>
    <r>
      <rPr>
        <b/>
        <sz val="10"/>
        <color theme="1"/>
        <rFont val="Calibri"/>
        <family val="2"/>
      </rPr>
      <t xml:space="preserve">   </t>
    </r>
    <r>
      <rPr>
        <b/>
        <sz val="12"/>
        <color theme="1"/>
        <rFont val="Calibri"/>
        <family val="2"/>
      </rPr>
      <t>(Kracht van de Samenleving juli 2026 art. 7 lid 2)</t>
    </r>
  </si>
  <si>
    <r>
      <t>3.</t>
    </r>
    <r>
      <rPr>
        <b/>
        <sz val="7"/>
        <color theme="1"/>
        <rFont val="Times New Roman"/>
        <family val="1"/>
      </rPr>
      <t xml:space="preserve">       </t>
    </r>
    <r>
      <rPr>
        <b/>
        <sz val="10"/>
        <color theme="1"/>
        <rFont val="Calibri"/>
        <family val="2"/>
      </rPr>
      <t xml:space="preserve">Hoogte van de subsidie   </t>
    </r>
  </si>
  <si>
    <r>
      <t xml:space="preserve">             </t>
    </r>
    <r>
      <rPr>
        <sz val="10"/>
        <color theme="1"/>
        <rFont val="Calibri"/>
        <family val="2"/>
      </rPr>
      <t>a.</t>
    </r>
    <r>
      <rPr>
        <sz val="7"/>
        <color theme="1"/>
        <rFont val="Times New Roman"/>
        <family val="1"/>
      </rPr>
      <t xml:space="preserve">      </t>
    </r>
    <r>
      <rPr>
        <sz val="10"/>
        <color theme="1"/>
        <rFont val="Calibri"/>
        <family val="2"/>
      </rPr>
      <t xml:space="preserve">Maximumbedragen:  </t>
    </r>
    <r>
      <rPr>
        <b/>
        <sz val="10"/>
        <color theme="1"/>
        <rFont val="Calibri"/>
        <family val="2"/>
      </rPr>
      <t xml:space="preserve">totaal maximaal € 25.000 per jaar   </t>
    </r>
  </si>
  <si>
    <r>
      <t xml:space="preserve">             </t>
    </r>
    <r>
      <rPr>
        <sz val="10"/>
        <color theme="1"/>
        <rFont val="Calibri"/>
        <family val="2"/>
      </rPr>
      <t>b.</t>
    </r>
    <r>
      <rPr>
        <sz val="7"/>
        <color theme="1"/>
        <rFont val="Times New Roman"/>
        <family val="1"/>
      </rPr>
      <t xml:space="preserve">      </t>
    </r>
    <r>
      <rPr>
        <sz val="10"/>
        <color theme="1"/>
        <rFont val="Calibri"/>
        <family val="2"/>
      </rPr>
      <t>Indien  het bedrag van € 250 per deelnemer per dagdeel op jaarbasis wordt overschreden, de subsidie wordt gemaximeerd op maximaal € 250 per deelnemer per dagdeel per week op jaarbasis (gebaseerd op minimaal 40 weken per jaar)</t>
    </r>
  </si>
  <si>
    <r>
      <t xml:space="preserve">Maximaal </t>
    </r>
    <r>
      <rPr>
        <b/>
        <sz val="10"/>
        <color theme="1"/>
        <rFont val="Calibri"/>
        <family val="2"/>
      </rPr>
      <t>€ 12.500</t>
    </r>
    <r>
      <rPr>
        <sz val="10"/>
        <color theme="1"/>
        <rFont val="Calibri"/>
        <family val="2"/>
      </rPr>
      <t xml:space="preserve"> op jaarbasis en maximaal </t>
    </r>
    <r>
      <rPr>
        <b/>
        <sz val="10"/>
        <color theme="1"/>
        <rFont val="Calibri"/>
        <family val="2"/>
      </rPr>
      <t>€ 2700</t>
    </r>
    <r>
      <rPr>
        <sz val="10"/>
        <color theme="1"/>
        <rFont val="Calibri"/>
        <family val="2"/>
      </rPr>
      <t xml:space="preserve"> per dagdeel per week op jaarbasis (op basis van minimaal 40 weken per jaar)</t>
    </r>
  </si>
  <si>
    <r>
      <t xml:space="preserve">Maximaal  </t>
    </r>
    <r>
      <rPr>
        <b/>
        <sz val="10"/>
        <color theme="1"/>
        <rFont val="Calibri"/>
        <family val="2"/>
      </rPr>
      <t>€ 5400</t>
    </r>
    <r>
      <rPr>
        <sz val="10"/>
        <color theme="1"/>
        <rFont val="Calibri"/>
        <family val="2"/>
      </rPr>
      <t xml:space="preserve"> per dagdeel per week op jaarbasis en maximaal </t>
    </r>
    <r>
      <rPr>
        <b/>
        <sz val="10"/>
        <color theme="1"/>
        <rFont val="Calibri"/>
        <family val="2"/>
      </rPr>
      <t>€ 15.00</t>
    </r>
    <r>
      <rPr>
        <sz val="10"/>
        <color theme="1"/>
        <rFont val="Calibri"/>
        <family val="2"/>
      </rPr>
      <t>0 totaal (op basis van minimaal 40 weken per jaar)</t>
    </r>
  </si>
  <si>
    <r>
      <t>4.</t>
    </r>
    <r>
      <rPr>
        <b/>
        <sz val="7"/>
        <color theme="1"/>
        <rFont val="Times New Roman"/>
        <family val="1"/>
      </rPr>
      <t xml:space="preserve">       </t>
    </r>
    <r>
      <rPr>
        <b/>
        <sz val="10"/>
        <color theme="1"/>
        <rFont val="Calibri"/>
        <family val="2"/>
      </rPr>
      <t>Kosten die bij het onderdeel sociale ontmoeting niet voor vergoeding in aanmerking komen (naast wat in artikel 6 genoemd is):</t>
    </r>
  </si>
  <si>
    <t>SOCIALE ONTMOETING KvdS subsidiejaar 2027</t>
  </si>
  <si>
    <t>STAP 1  BEREKENING MAXIMUMBEDRAGEN ONTMOETING</t>
  </si>
  <si>
    <t>Overige huisvestingskosten (onderhoud, beveiliging etc)</t>
  </si>
  <si>
    <t>Huisvestingkosten (max € 2.756,70 per dagdeel op jaarbasis, totaal maximum van € 12.500, bij meer dan 40 deelnemers max € 5513,40 per dagdeel per week en max  15.000)</t>
  </si>
  <si>
    <t>Bedragen prijspeil 2027</t>
  </si>
  <si>
    <t>€ 12.252, resp. € 15.315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</si>
</sst>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
  </numFmts>
  <fonts count="38" x14ac:knownFonts="1">
    <font>
      <sz val="10"/>
      <color theme="1"/>
      <name val="Arial"/>
      <family val="2"/>
    </font>
    <font>
      <sz val="10"/>
      <color rgb="FFFF0000"/>
      <name val="Arial"/>
      <family val="2"/>
    </font>
    <font>
      <b/>
      <sz val="10"/>
      <color theme="1"/>
      <name val="Arial"/>
      <family val="2"/>
    </font>
    <font>
      <b/>
      <sz val="20"/>
      <color theme="1"/>
      <name val="Aptos Narrow"/>
      <family val="2"/>
      <scheme val="minor"/>
    </font>
    <font>
      <i/>
      <sz val="11"/>
      <color theme="1"/>
      <name val="Aptos Narrow"/>
      <family val="2"/>
      <scheme val="minor"/>
    </font>
    <font>
      <b/>
      <sz val="16"/>
      <color rgb="FFFF0000"/>
      <name val="Aptos Narrow"/>
      <family val="2"/>
      <scheme val="minor"/>
    </font>
    <font>
      <b/>
      <sz val="16"/>
      <color theme="1"/>
      <name val="Aptos Narrow"/>
      <family val="2"/>
      <scheme val="minor"/>
    </font>
    <font>
      <b/>
      <sz val="11"/>
      <color rgb="FF0070C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i/>
      <sz val="11"/>
      <name val="Aptos Narrow"/>
      <family val="2"/>
      <scheme val="minor"/>
    </font>
    <font>
      <b/>
      <i/>
      <sz val="11"/>
      <color theme="1"/>
      <name val="Aptos Narrow"/>
      <family val="2"/>
      <scheme val="minor"/>
    </font>
    <font>
      <sz val="20"/>
      <color theme="1"/>
      <name val="Aptos Narrow"/>
      <family val="2"/>
      <scheme val="minor"/>
    </font>
    <font>
      <sz val="10"/>
      <color theme="1"/>
      <name val="Aptos Narrow"/>
      <family val="2"/>
      <scheme val="minor"/>
    </font>
    <font>
      <sz val="11"/>
      <color theme="1" tint="0.499984740745262"/>
      <name val="Aptos Narrow"/>
      <family val="2"/>
      <scheme val="minor"/>
    </font>
    <font>
      <b/>
      <sz val="11"/>
      <color rgb="FFFF0000"/>
      <name val="Aptos Narrow"/>
      <family val="2"/>
      <scheme val="minor"/>
    </font>
    <font>
      <sz val="8"/>
      <color theme="1"/>
      <name val="Aptos Narrow"/>
      <family val="2"/>
      <scheme val="minor"/>
    </font>
    <font>
      <sz val="9"/>
      <color theme="1"/>
      <name val="Aptos Narrow"/>
      <family val="2"/>
      <scheme val="minor"/>
    </font>
    <font>
      <sz val="14"/>
      <color theme="1"/>
      <name val="Arial"/>
      <family val="2"/>
    </font>
    <font>
      <sz val="14"/>
      <name val="Arial"/>
      <family val="2"/>
    </font>
    <font>
      <sz val="10"/>
      <color theme="1"/>
      <name val="Arial"/>
      <family val="2"/>
    </font>
    <font>
      <b/>
      <sz val="11"/>
      <color theme="1"/>
      <name val="Calibri"/>
      <family val="2"/>
    </font>
    <font>
      <b/>
      <sz val="16"/>
      <color theme="1"/>
      <name val="Calibri"/>
      <family val="2"/>
    </font>
    <font>
      <b/>
      <sz val="10"/>
      <color theme="1"/>
      <name val="Calibri"/>
      <family val="2"/>
    </font>
    <font>
      <sz val="10"/>
      <color theme="1"/>
      <name val="Calibri"/>
      <family val="2"/>
    </font>
    <font>
      <sz val="7"/>
      <color theme="1"/>
      <name val="Times New Roman"/>
      <family val="1"/>
    </font>
    <font>
      <b/>
      <sz val="7"/>
      <color theme="1"/>
      <name val="Times New Roman"/>
      <family val="1"/>
    </font>
    <font>
      <b/>
      <sz val="12"/>
      <color theme="1"/>
      <name val="Calibri"/>
      <family val="2"/>
    </font>
    <font>
      <sz val="9"/>
      <color rgb="FF000000"/>
      <name val="Calibri"/>
      <family val="2"/>
    </font>
    <font>
      <i/>
      <sz val="9"/>
      <color rgb="FF000000"/>
      <name val="Calibri"/>
      <family val="2"/>
    </font>
    <font>
      <sz val="7"/>
      <color rgb="FF000000"/>
      <name val="Times New Roman"/>
      <family val="1"/>
    </font>
    <font>
      <sz val="12"/>
      <color theme="1"/>
      <name val="Calibri"/>
      <family val="2"/>
    </font>
    <font>
      <u/>
      <sz val="10"/>
      <color theme="10"/>
      <name val="Arial"/>
      <family val="2"/>
    </font>
    <font>
      <b/>
      <sz val="14"/>
      <color theme="1"/>
      <name val="Arial"/>
      <family val="2"/>
    </font>
    <font>
      <b/>
      <sz val="9"/>
      <color rgb="FF000000"/>
      <name val="Aptos Narrow"/>
      <family val="2"/>
      <scheme val="minor"/>
    </font>
    <font>
      <b/>
      <sz val="14"/>
      <color theme="1"/>
      <name val="Calibri"/>
      <family val="2"/>
    </font>
    <font>
      <sz val="16"/>
      <color rgb="FFFF0000"/>
      <name val="Arial"/>
      <family val="2"/>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0CECE"/>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s>
  <cellStyleXfs count="2">
    <xf numFmtId="0" fontId="0" fillId="0" borderId="0"/>
    <xf numFmtId="0" fontId="33" fillId="0" borderId="0" applyNumberFormat="0" applyFill="0" applyBorder="0" applyAlignment="0" applyProtection="0"/>
  </cellStyleXfs>
  <cellXfs count="219">
    <xf numFmtId="0" fontId="0" fillId="0" borderId="0" xfId="0"/>
    <xf numFmtId="164" fontId="8" fillId="0" borderId="10" xfId="0" applyNumberFormat="1" applyFont="1" applyFill="1" applyBorder="1" applyAlignment="1">
      <alignment vertical="center"/>
    </xf>
    <xf numFmtId="0" fontId="0" fillId="2" borderId="8" xfId="0" applyFill="1" applyBorder="1" applyAlignment="1" applyProtection="1">
      <alignment horizontal="center"/>
      <protection locked="0"/>
    </xf>
    <xf numFmtId="0" fontId="0" fillId="0" borderId="34" xfId="0" applyBorder="1" applyAlignment="1" applyProtection="1">
      <alignment horizontal="center"/>
      <protection locked="0"/>
    </xf>
    <xf numFmtId="0" fontId="0" fillId="2" borderId="5" xfId="0" applyFill="1" applyBorder="1" applyAlignment="1" applyProtection="1">
      <alignment horizontal="center"/>
      <protection locked="0"/>
    </xf>
    <xf numFmtId="0" fontId="3" fillId="0" borderId="0" xfId="0" applyFont="1" applyProtection="1"/>
    <xf numFmtId="0" fontId="0" fillId="0" borderId="0" xfId="0" applyProtection="1"/>
    <xf numFmtId="0" fontId="0" fillId="0" borderId="0" xfId="0" applyAlignment="1" applyProtection="1">
      <alignment horizontal="center"/>
    </xf>
    <xf numFmtId="0" fontId="4" fillId="0" borderId="0" xfId="0" applyFont="1" applyProtection="1"/>
    <xf numFmtId="165" fontId="0" fillId="0" borderId="0" xfId="0" applyNumberFormat="1" applyProtection="1"/>
    <xf numFmtId="165" fontId="2" fillId="0" borderId="0" xfId="0" applyNumberFormat="1" applyFont="1" applyProtection="1"/>
    <xf numFmtId="0" fontId="5" fillId="0" borderId="0" xfId="0" applyFont="1" applyProtection="1"/>
    <xf numFmtId="0" fontId="6" fillId="0" borderId="0" xfId="0" applyFont="1" applyAlignment="1" applyProtection="1">
      <alignment horizontal="center"/>
    </xf>
    <xf numFmtId="0" fontId="6" fillId="0" borderId="0" xfId="0" applyFont="1" applyProtection="1"/>
    <xf numFmtId="0" fontId="7" fillId="0" borderId="0" xfId="0" applyFont="1" applyProtection="1"/>
    <xf numFmtId="0" fontId="8" fillId="0" borderId="0" xfId="0" applyFont="1" applyAlignment="1" applyProtection="1">
      <alignment horizontal="center"/>
    </xf>
    <xf numFmtId="0" fontId="8" fillId="0" borderId="0" xfId="0" applyFont="1" applyProtection="1"/>
    <xf numFmtId="0" fontId="9" fillId="0" borderId="1" xfId="0" applyFont="1" applyBorder="1" applyProtection="1"/>
    <xf numFmtId="0" fontId="8" fillId="0" borderId="2" xfId="0" applyFont="1" applyBorder="1" applyAlignment="1" applyProtection="1">
      <alignment horizontal="center"/>
    </xf>
    <xf numFmtId="0" fontId="8" fillId="0" borderId="2" xfId="0" applyFont="1" applyBorder="1" applyProtection="1"/>
    <xf numFmtId="0" fontId="0" fillId="0" borderId="7" xfId="0" applyBorder="1" applyProtection="1"/>
    <xf numFmtId="0" fontId="0" fillId="0" borderId="8" xfId="0" applyBorder="1" applyAlignment="1" applyProtection="1">
      <alignment horizontal="center"/>
    </xf>
    <xf numFmtId="0" fontId="10" fillId="0" borderId="8" xfId="0" applyFont="1" applyBorder="1" applyProtection="1"/>
    <xf numFmtId="0" fontId="8" fillId="3" borderId="1" xfId="0" applyFont="1" applyFill="1" applyBorder="1" applyProtection="1"/>
    <xf numFmtId="0" fontId="8" fillId="3" borderId="2" xfId="0" applyFont="1" applyFill="1" applyBorder="1" applyAlignment="1" applyProtection="1">
      <alignment horizontal="center"/>
    </xf>
    <xf numFmtId="0" fontId="8" fillId="3" borderId="2" xfId="0" applyFont="1" applyFill="1" applyBorder="1" applyProtection="1"/>
    <xf numFmtId="49" fontId="2" fillId="0" borderId="25" xfId="0" applyNumberFormat="1" applyFont="1" applyBorder="1" applyAlignment="1" applyProtection="1">
      <alignment wrapText="1"/>
    </xf>
    <xf numFmtId="49" fontId="0" fillId="0" borderId="0" xfId="0" applyNumberFormat="1" applyAlignment="1" applyProtection="1">
      <alignment wrapText="1"/>
    </xf>
    <xf numFmtId="0" fontId="0" fillId="0" borderId="12" xfId="0" applyBorder="1" applyProtection="1"/>
    <xf numFmtId="49" fontId="0" fillId="0" borderId="25" xfId="0" applyNumberFormat="1" applyBorder="1" applyAlignment="1" applyProtection="1">
      <alignment wrapText="1"/>
    </xf>
    <xf numFmtId="49" fontId="2" fillId="0" borderId="33" xfId="0" applyNumberFormat="1" applyFont="1" applyBorder="1" applyAlignment="1" applyProtection="1">
      <alignment wrapText="1"/>
    </xf>
    <xf numFmtId="0" fontId="9" fillId="0" borderId="3" xfId="0" applyFont="1" applyBorder="1" applyAlignment="1" applyProtection="1">
      <alignment horizontal="center" vertical="center" wrapText="1"/>
    </xf>
    <xf numFmtId="0" fontId="8" fillId="3" borderId="19" xfId="0" applyFont="1" applyFill="1" applyBorder="1" applyProtection="1"/>
    <xf numFmtId="164" fontId="0" fillId="3" borderId="0" xfId="0" applyNumberFormat="1" applyFill="1" applyProtection="1"/>
    <xf numFmtId="0" fontId="0" fillId="0" borderId="0" xfId="0" applyFill="1" applyProtection="1"/>
    <xf numFmtId="0" fontId="0" fillId="3" borderId="25" xfId="0" applyFill="1" applyBorder="1" applyProtection="1"/>
    <xf numFmtId="0" fontId="0" fillId="3" borderId="26" xfId="0" applyFill="1" applyBorder="1" applyProtection="1"/>
    <xf numFmtId="164" fontId="0" fillId="3" borderId="11" xfId="0" applyNumberFormat="1" applyFill="1" applyBorder="1" applyProtection="1"/>
    <xf numFmtId="164" fontId="0" fillId="0" borderId="0" xfId="0" applyNumberFormat="1" applyFill="1" applyProtection="1"/>
    <xf numFmtId="0" fontId="0" fillId="3" borderId="0" xfId="0" applyFill="1" applyProtection="1"/>
    <xf numFmtId="49" fontId="0" fillId="3" borderId="0" xfId="0" applyNumberFormat="1" applyFill="1" applyAlignment="1" applyProtection="1">
      <alignment wrapText="1"/>
    </xf>
    <xf numFmtId="164" fontId="2" fillId="3" borderId="0" xfId="0" applyNumberFormat="1" applyFont="1" applyFill="1" applyProtection="1"/>
    <xf numFmtId="164" fontId="0" fillId="0" borderId="0" xfId="0" applyNumberFormat="1" applyProtection="1"/>
    <xf numFmtId="165" fontId="2" fillId="3" borderId="0" xfId="0" applyNumberFormat="1" applyFont="1" applyFill="1" applyProtection="1"/>
    <xf numFmtId="164" fontId="8" fillId="3" borderId="10" xfId="0" applyNumberFormat="1" applyFont="1" applyFill="1" applyBorder="1" applyAlignment="1" applyProtection="1">
      <alignment vertical="center"/>
    </xf>
    <xf numFmtId="0" fontId="19" fillId="4" borderId="0" xfId="0" applyFont="1" applyFill="1" applyProtection="1"/>
    <xf numFmtId="164" fontId="20" fillId="4" borderId="0" xfId="0" applyNumberFormat="1" applyFont="1" applyFill="1" applyProtection="1"/>
    <xf numFmtId="0" fontId="19" fillId="0" borderId="0" xfId="0" applyFont="1" applyFill="1" applyProtection="1"/>
    <xf numFmtId="164" fontId="19" fillId="4" borderId="0" xfId="0" applyNumberFormat="1" applyFont="1" applyFill="1" applyProtection="1"/>
    <xf numFmtId="164" fontId="8" fillId="0" borderId="0" xfId="0" applyNumberFormat="1" applyFont="1" applyAlignment="1" applyProtection="1">
      <alignment vertical="center" wrapText="1"/>
    </xf>
    <xf numFmtId="0" fontId="8" fillId="0" borderId="1" xfId="0" applyFont="1" applyBorder="1" applyAlignment="1" applyProtection="1">
      <alignment wrapText="1"/>
    </xf>
    <xf numFmtId="49" fontId="0" fillId="0" borderId="5" xfId="0" applyNumberFormat="1" applyBorder="1" applyAlignment="1" applyProtection="1">
      <alignment wrapText="1"/>
    </xf>
    <xf numFmtId="0" fontId="8" fillId="0" borderId="5" xfId="0" applyFont="1" applyBorder="1" applyAlignment="1" applyProtection="1">
      <alignment horizontal="center"/>
    </xf>
    <xf numFmtId="0" fontId="8" fillId="0" borderId="5" xfId="0" applyFont="1" applyBorder="1" applyProtection="1"/>
    <xf numFmtId="164" fontId="8" fillId="3" borderId="5" xfId="0" applyNumberFormat="1" applyFont="1" applyFill="1" applyBorder="1" applyAlignment="1" applyProtection="1">
      <alignment vertical="center" wrapText="1"/>
    </xf>
    <xf numFmtId="0" fontId="8" fillId="3" borderId="14" xfId="0" applyFont="1" applyFill="1" applyBorder="1" applyProtection="1"/>
    <xf numFmtId="0" fontId="8" fillId="3" borderId="15" xfId="0" applyFont="1" applyFill="1" applyBorder="1" applyAlignment="1" applyProtection="1">
      <alignment horizontal="center"/>
    </xf>
    <xf numFmtId="0" fontId="8" fillId="3" borderId="15" xfId="0" applyFont="1" applyFill="1" applyBorder="1" applyProtection="1"/>
    <xf numFmtId="164" fontId="8" fillId="3" borderId="16" xfId="0" applyNumberFormat="1" applyFont="1" applyFill="1" applyBorder="1" applyAlignment="1" applyProtection="1">
      <alignment vertical="center" wrapText="1"/>
    </xf>
    <xf numFmtId="0" fontId="12" fillId="3" borderId="20" xfId="0" applyFont="1" applyFill="1" applyBorder="1" applyAlignment="1" applyProtection="1">
      <alignment horizontal="center"/>
    </xf>
    <xf numFmtId="0" fontId="12" fillId="3" borderId="20" xfId="0" applyFont="1" applyFill="1" applyBorder="1" applyProtection="1"/>
    <xf numFmtId="164" fontId="8" fillId="3" borderId="21" xfId="0" applyNumberFormat="1" applyFont="1" applyFill="1" applyBorder="1" applyAlignment="1" applyProtection="1">
      <alignment vertical="center" wrapText="1"/>
    </xf>
    <xf numFmtId="0" fontId="8" fillId="4" borderId="13" xfId="0" applyFont="1" applyFill="1" applyBorder="1" applyAlignment="1" applyProtection="1">
      <alignment vertical="center"/>
    </xf>
    <xf numFmtId="0" fontId="8" fillId="4" borderId="22" xfId="0" applyFont="1" applyFill="1" applyBorder="1" applyAlignment="1" applyProtection="1">
      <alignment horizontal="center"/>
    </xf>
    <xf numFmtId="0" fontId="8" fillId="4" borderId="22" xfId="0" applyFont="1" applyFill="1" applyBorder="1" applyProtection="1"/>
    <xf numFmtId="164" fontId="8" fillId="4" borderId="10" xfId="0" applyNumberFormat="1" applyFont="1" applyFill="1" applyBorder="1" applyAlignment="1" applyProtection="1">
      <alignment vertical="center"/>
    </xf>
    <xf numFmtId="0" fontId="1" fillId="0" borderId="0" xfId="0" applyFont="1" applyProtection="1"/>
    <xf numFmtId="0" fontId="13" fillId="0" borderId="0" xfId="0" applyFont="1" applyProtection="1"/>
    <xf numFmtId="0" fontId="3" fillId="0" borderId="0" xfId="0" applyFont="1" applyAlignment="1" applyProtection="1">
      <alignment vertical="center"/>
    </xf>
    <xf numFmtId="0" fontId="13" fillId="0" borderId="0" xfId="0" applyFont="1" applyAlignment="1" applyProtection="1">
      <alignment horizontal="center"/>
    </xf>
    <xf numFmtId="0" fontId="8" fillId="0" borderId="0" xfId="0" applyFont="1" applyAlignment="1" applyProtection="1">
      <alignment vertical="center"/>
    </xf>
    <xf numFmtId="0" fontId="8" fillId="0" borderId="0" xfId="0" applyFont="1" applyAlignment="1" applyProtection="1">
      <alignment horizontal="left" vertical="center" indent="1"/>
    </xf>
    <xf numFmtId="0" fontId="14" fillId="0" borderId="0" xfId="0" applyFont="1" applyAlignment="1" applyProtection="1">
      <alignment horizontal="left" vertical="center" indent="4"/>
    </xf>
    <xf numFmtId="0" fontId="0" fillId="0" borderId="0" xfId="0" applyAlignment="1" applyProtection="1">
      <alignment vertical="center"/>
    </xf>
    <xf numFmtId="0" fontId="0" fillId="0" borderId="23" xfId="0" applyBorder="1" applyAlignment="1" applyProtection="1">
      <alignment vertical="center" wrapText="1"/>
    </xf>
    <xf numFmtId="0" fontId="0" fillId="0" borderId="18" xfId="0" applyBorder="1" applyAlignment="1" applyProtection="1">
      <alignment vertical="center" wrapText="1"/>
    </xf>
    <xf numFmtId="0" fontId="0" fillId="0" borderId="7" xfId="0" applyBorder="1" applyAlignment="1" applyProtection="1">
      <alignment vertical="center" wrapText="1"/>
    </xf>
    <xf numFmtId="0" fontId="8" fillId="3" borderId="14" xfId="0" applyFont="1" applyFill="1" applyBorder="1" applyAlignment="1" applyProtection="1">
      <alignment vertical="center" wrapText="1"/>
    </xf>
    <xf numFmtId="0" fontId="16" fillId="0" borderId="0" xfId="0" applyFont="1" applyAlignment="1" applyProtection="1">
      <alignment vertical="center"/>
    </xf>
    <xf numFmtId="0" fontId="16" fillId="0" borderId="0" xfId="0" applyFont="1" applyAlignment="1" applyProtection="1">
      <alignment vertical="center" wrapText="1"/>
    </xf>
    <xf numFmtId="0" fontId="8" fillId="0" borderId="0" xfId="0" applyFont="1" applyAlignment="1" applyProtection="1">
      <alignment vertical="center" wrapText="1"/>
    </xf>
    <xf numFmtId="0" fontId="0" fillId="3" borderId="14" xfId="0" applyFill="1" applyBorder="1" applyProtection="1"/>
    <xf numFmtId="164" fontId="0" fillId="3" borderId="16" xfId="0" applyNumberFormat="1" applyFill="1" applyBorder="1" applyProtection="1"/>
    <xf numFmtId="0" fontId="6" fillId="0" borderId="24" xfId="0" applyFont="1" applyBorder="1" applyProtection="1"/>
    <xf numFmtId="164" fontId="8" fillId="0" borderId="17" xfId="0" applyNumberFormat="1" applyFont="1" applyBorder="1" applyProtection="1"/>
    <xf numFmtId="0" fontId="8" fillId="0" borderId="18" xfId="0" applyFont="1" applyBorder="1" applyProtection="1"/>
    <xf numFmtId="164" fontId="0" fillId="3" borderId="15" xfId="0" applyNumberFormat="1" applyFill="1" applyBorder="1" applyProtection="1"/>
    <xf numFmtId="0" fontId="0" fillId="0" borderId="16" xfId="0" applyBorder="1" applyProtection="1"/>
    <xf numFmtId="0" fontId="6" fillId="0" borderId="0" xfId="0" applyFont="1" applyAlignment="1" applyProtection="1">
      <alignment vertical="center"/>
    </xf>
    <xf numFmtId="49" fontId="0" fillId="0" borderId="17" xfId="0" applyNumberFormat="1" applyBorder="1" applyAlignment="1" applyProtection="1">
      <alignment wrapText="1"/>
    </xf>
    <xf numFmtId="49" fontId="0" fillId="0" borderId="18" xfId="0" applyNumberFormat="1" applyBorder="1" applyAlignment="1" applyProtection="1">
      <alignment wrapText="1"/>
    </xf>
    <xf numFmtId="0" fontId="0" fillId="3" borderId="14" xfId="0" applyFill="1" applyBorder="1" applyAlignment="1" applyProtection="1">
      <alignment vertical="center" wrapText="1"/>
    </xf>
    <xf numFmtId="164" fontId="0" fillId="3" borderId="15" xfId="0" applyNumberFormat="1" applyFill="1" applyBorder="1" applyAlignment="1" applyProtection="1">
      <alignment vertical="center" wrapText="1"/>
    </xf>
    <xf numFmtId="164" fontId="0" fillId="3" borderId="18" xfId="0" applyNumberFormat="1" applyFill="1" applyBorder="1" applyAlignment="1" applyProtection="1">
      <alignment vertical="center" wrapText="1"/>
    </xf>
    <xf numFmtId="164" fontId="0" fillId="3" borderId="9" xfId="0" applyNumberFormat="1" applyFill="1" applyBorder="1" applyAlignment="1" applyProtection="1">
      <alignment vertical="center" wrapText="1"/>
    </xf>
    <xf numFmtId="0" fontId="0" fillId="3" borderId="7" xfId="0" applyFill="1" applyBorder="1" applyAlignment="1" applyProtection="1">
      <alignment vertical="center" wrapText="1"/>
    </xf>
    <xf numFmtId="0" fontId="0" fillId="0" borderId="9" xfId="0" applyBorder="1" applyAlignment="1" applyProtection="1">
      <alignment vertical="center" wrapText="1"/>
    </xf>
    <xf numFmtId="0" fontId="0" fillId="4" borderId="14" xfId="0" applyFill="1" applyBorder="1" applyAlignment="1" applyProtection="1">
      <alignment vertical="center" wrapText="1"/>
    </xf>
    <xf numFmtId="164" fontId="0" fillId="4" borderId="16" xfId="0" applyNumberFormat="1" applyFill="1" applyBorder="1" applyProtection="1"/>
    <xf numFmtId="0" fontId="34" fillId="0" borderId="0" xfId="0" applyFont="1" applyProtection="1"/>
    <xf numFmtId="164" fontId="0" fillId="2" borderId="9" xfId="0" applyNumberFormat="1" applyFill="1" applyBorder="1" applyAlignment="1" applyProtection="1">
      <alignment vertical="center" wrapText="1"/>
      <protection locked="0"/>
    </xf>
    <xf numFmtId="164" fontId="8" fillId="2" borderId="8" xfId="0" applyNumberFormat="1" applyFont="1" applyFill="1" applyBorder="1" applyAlignment="1" applyProtection="1">
      <alignment vertical="center" wrapText="1"/>
      <protection locked="0"/>
    </xf>
    <xf numFmtId="164" fontId="9" fillId="2" borderId="8" xfId="0" applyNumberFormat="1" applyFont="1" applyFill="1" applyBorder="1" applyAlignment="1" applyProtection="1">
      <alignment vertical="center" wrapText="1"/>
      <protection locked="0"/>
    </xf>
    <xf numFmtId="0" fontId="4" fillId="0" borderId="8" xfId="0" applyFont="1" applyBorder="1" applyAlignment="1" applyProtection="1">
      <alignment horizontal="center"/>
      <protection locked="0"/>
    </xf>
    <xf numFmtId="0" fontId="11" fillId="0" borderId="8" xfId="0" applyFont="1" applyBorder="1" applyAlignment="1" applyProtection="1">
      <alignment horizontal="center"/>
      <protection locked="0"/>
    </xf>
    <xf numFmtId="49" fontId="0" fillId="0" borderId="8" xfId="0" applyNumberFormat="1" applyBorder="1" applyAlignment="1" applyProtection="1">
      <alignment wrapText="1"/>
      <protection locked="0"/>
    </xf>
    <xf numFmtId="0" fontId="8" fillId="0" borderId="8" xfId="0" applyFont="1" applyBorder="1" applyAlignment="1" applyProtection="1">
      <alignment horizontal="center"/>
      <protection locked="0"/>
    </xf>
    <xf numFmtId="0" fontId="10" fillId="0" borderId="8" xfId="0" applyFont="1" applyBorder="1" applyAlignment="1" applyProtection="1">
      <alignment wrapText="1"/>
      <protection locked="0"/>
    </xf>
    <xf numFmtId="0" fontId="9" fillId="0" borderId="8" xfId="0" applyFont="1" applyBorder="1" applyAlignment="1" applyProtection="1">
      <alignment horizontal="center"/>
      <protection locked="0"/>
    </xf>
    <xf numFmtId="0" fontId="0" fillId="0" borderId="8" xfId="0" applyBorder="1" applyProtection="1">
      <protection locked="0"/>
    </xf>
    <xf numFmtId="0" fontId="4" fillId="0" borderId="17" xfId="0" applyFont="1" applyBorder="1" applyAlignment="1" applyProtection="1">
      <alignment horizontal="left"/>
      <protection locked="0"/>
    </xf>
    <xf numFmtId="0" fontId="4" fillId="0" borderId="17" xfId="0" applyFont="1" applyBorder="1" applyAlignment="1" applyProtection="1">
      <alignment horizontal="center"/>
      <protection locked="0"/>
    </xf>
    <xf numFmtId="164" fontId="0" fillId="2" borderId="18" xfId="0" applyNumberFormat="1" applyFill="1" applyBorder="1" applyAlignment="1" applyProtection="1">
      <alignment vertical="center" wrapText="1"/>
      <protection locked="0"/>
    </xf>
    <xf numFmtId="0" fontId="4" fillId="0" borderId="8" xfId="0" applyFont="1" applyBorder="1" applyAlignment="1" applyProtection="1">
      <alignment horizontal="left"/>
      <protection locked="0"/>
    </xf>
    <xf numFmtId="0" fontId="4" fillId="0" borderId="15" xfId="0" applyFont="1" applyBorder="1" applyAlignment="1" applyProtection="1">
      <alignment horizontal="left"/>
      <protection locked="0"/>
    </xf>
    <xf numFmtId="0" fontId="4" fillId="0" borderId="15" xfId="0" applyFont="1" applyBorder="1" applyAlignment="1" applyProtection="1">
      <alignment horizontal="center"/>
      <protection locked="0"/>
    </xf>
    <xf numFmtId="164" fontId="0" fillId="2" borderId="16" xfId="0" applyNumberFormat="1" applyFill="1" applyBorder="1" applyAlignment="1" applyProtection="1">
      <alignment vertical="center" wrapText="1"/>
      <protection locked="0"/>
    </xf>
    <xf numFmtId="0" fontId="15" fillId="0" borderId="7" xfId="0" applyFont="1"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23" xfId="0" applyBorder="1" applyAlignment="1" applyProtection="1">
      <alignment vertical="center" wrapText="1"/>
      <protection locked="0"/>
    </xf>
    <xf numFmtId="164" fontId="8" fillId="2" borderId="18" xfId="0" applyNumberFormat="1" applyFont="1" applyFill="1" applyBorder="1" applyAlignment="1" applyProtection="1">
      <alignment vertical="center" wrapText="1"/>
      <protection locked="0"/>
    </xf>
    <xf numFmtId="0" fontId="8" fillId="0" borderId="7" xfId="0" applyFont="1" applyBorder="1" applyProtection="1">
      <protection locked="0"/>
    </xf>
    <xf numFmtId="0" fontId="8" fillId="0" borderId="9" xfId="0" applyFont="1" applyBorder="1" applyProtection="1">
      <protection locked="0"/>
    </xf>
    <xf numFmtId="0" fontId="0" fillId="0" borderId="9" xfId="0" applyBorder="1" applyProtection="1">
      <protection locked="0"/>
    </xf>
    <xf numFmtId="0" fontId="15" fillId="0" borderId="4" xfId="0" applyFont="1" applyBorder="1" applyAlignment="1" applyProtection="1">
      <alignment vertical="center" wrapText="1"/>
      <protection locked="0"/>
    </xf>
    <xf numFmtId="164" fontId="0" fillId="2" borderId="5" xfId="0" applyNumberFormat="1" applyFill="1" applyBorder="1" applyProtection="1">
      <protection locked="0"/>
    </xf>
    <xf numFmtId="0" fontId="0" fillId="0" borderId="6" xfId="0" applyBorder="1" applyProtection="1">
      <protection locked="0"/>
    </xf>
    <xf numFmtId="0" fontId="0" fillId="0" borderId="4" xfId="0" applyBorder="1" applyAlignment="1" applyProtection="1">
      <alignment vertical="center" wrapText="1"/>
      <protection locked="0"/>
    </xf>
    <xf numFmtId="164" fontId="8" fillId="0" borderId="0" xfId="0" applyNumberFormat="1" applyFont="1" applyFill="1" applyBorder="1" applyAlignment="1" applyProtection="1">
      <alignment vertical="center" wrapText="1"/>
    </xf>
    <xf numFmtId="164" fontId="0" fillId="2" borderId="37" xfId="0" applyNumberFormat="1" applyFill="1" applyBorder="1" applyAlignment="1" applyProtection="1">
      <alignment vertical="center" wrapText="1"/>
      <protection locked="0"/>
    </xf>
    <xf numFmtId="164" fontId="8" fillId="3" borderId="8" xfId="0" applyNumberFormat="1" applyFont="1" applyFill="1" applyBorder="1" applyAlignment="1" applyProtection="1">
      <alignment vertical="center" wrapText="1"/>
    </xf>
    <xf numFmtId="0" fontId="19" fillId="0" borderId="0" xfId="0" applyFont="1"/>
    <xf numFmtId="0" fontId="19" fillId="4" borderId="0" xfId="0" applyFont="1" applyFill="1"/>
    <xf numFmtId="164" fontId="19" fillId="4" borderId="0" xfId="0" applyNumberFormat="1" applyFont="1" applyFill="1"/>
    <xf numFmtId="0" fontId="0" fillId="3" borderId="0" xfId="0" applyFill="1" applyBorder="1" applyProtection="1"/>
    <xf numFmtId="164" fontId="0" fillId="3" borderId="0" xfId="0" applyNumberFormat="1" applyFill="1" applyBorder="1" applyProtection="1"/>
    <xf numFmtId="0" fontId="0" fillId="3" borderId="0" xfId="0" applyFill="1"/>
    <xf numFmtId="0" fontId="18" fillId="0" borderId="7" xfId="0" applyFont="1" applyBorder="1" applyAlignment="1">
      <alignment wrapText="1"/>
    </xf>
    <xf numFmtId="0" fontId="8" fillId="0" borderId="17" xfId="0" applyFont="1" applyBorder="1" applyAlignment="1">
      <alignment horizontal="center"/>
    </xf>
    <xf numFmtId="0" fontId="35" fillId="0" borderId="17" xfId="0" applyFont="1" applyBorder="1" applyAlignment="1">
      <alignment horizontal="center" vertical="center"/>
    </xf>
    <xf numFmtId="0" fontId="9" fillId="0" borderId="38" xfId="0" applyFont="1" applyBorder="1" applyAlignment="1">
      <alignment horizontal="center" vertical="center" wrapText="1"/>
    </xf>
    <xf numFmtId="0" fontId="0" fillId="0" borderId="7" xfId="0" applyBorder="1"/>
    <xf numFmtId="0" fontId="0" fillId="0" borderId="8" xfId="0" applyBorder="1" applyAlignment="1">
      <alignment horizontal="center"/>
    </xf>
    <xf numFmtId="0" fontId="0" fillId="0" borderId="8" xfId="0" applyBorder="1"/>
    <xf numFmtId="164" fontId="0" fillId="2" borderId="9" xfId="0" applyNumberFormat="1" applyFill="1" applyBorder="1" applyAlignment="1">
      <alignment vertical="center" wrapText="1"/>
    </xf>
    <xf numFmtId="0" fontId="0" fillId="0" borderId="4" xfId="0" applyBorder="1"/>
    <xf numFmtId="0" fontId="0" fillId="0" borderId="5" xfId="0" applyBorder="1" applyAlignment="1">
      <alignment horizontal="center"/>
    </xf>
    <xf numFmtId="0" fontId="0" fillId="0" borderId="5" xfId="0" applyBorder="1"/>
    <xf numFmtId="0" fontId="0" fillId="0" borderId="39" xfId="0" applyBorder="1"/>
    <xf numFmtId="0" fontId="0" fillId="0" borderId="8" xfId="0" applyBorder="1" applyAlignment="1">
      <alignment wrapText="1"/>
    </xf>
    <xf numFmtId="0" fontId="0" fillId="3" borderId="39" xfId="0" applyFill="1" applyBorder="1"/>
    <xf numFmtId="0" fontId="0" fillId="3" borderId="8" xfId="0" applyFill="1" applyBorder="1" applyAlignment="1">
      <alignment horizontal="center"/>
    </xf>
    <xf numFmtId="0" fontId="4" fillId="3" borderId="8" xfId="0" applyFont="1" applyFill="1" applyBorder="1"/>
    <xf numFmtId="164" fontId="0" fillId="3" borderId="9" xfId="0" applyNumberFormat="1" applyFill="1" applyBorder="1" applyAlignment="1">
      <alignment vertical="center" wrapText="1"/>
    </xf>
    <xf numFmtId="49" fontId="0" fillId="0" borderId="35" xfId="0" applyNumberFormat="1" applyBorder="1" applyAlignment="1">
      <alignment wrapText="1"/>
    </xf>
    <xf numFmtId="0" fontId="0" fillId="3" borderId="40" xfId="0" applyFill="1" applyBorder="1"/>
    <xf numFmtId="0" fontId="0" fillId="3" borderId="34" xfId="0" applyFill="1" applyBorder="1" applyAlignment="1">
      <alignment horizontal="center"/>
    </xf>
    <xf numFmtId="0" fontId="4" fillId="3" borderId="34" xfId="0" applyFont="1" applyFill="1" applyBorder="1"/>
    <xf numFmtId="164" fontId="0" fillId="3" borderId="37" xfId="0" applyNumberFormat="1" applyFill="1" applyBorder="1" applyAlignment="1">
      <alignment vertical="center" wrapText="1"/>
    </xf>
    <xf numFmtId="0" fontId="8" fillId="3" borderId="1" xfId="0" applyFont="1" applyFill="1" applyBorder="1"/>
    <xf numFmtId="0" fontId="8" fillId="3" borderId="2" xfId="0" applyFont="1" applyFill="1" applyBorder="1" applyAlignment="1">
      <alignment horizontal="center"/>
    </xf>
    <xf numFmtId="0" fontId="8" fillId="3" borderId="2" xfId="0" applyFont="1" applyFill="1" applyBorder="1"/>
    <xf numFmtId="164" fontId="8" fillId="3" borderId="10" xfId="0" applyNumberFormat="1" applyFont="1" applyFill="1" applyBorder="1" applyAlignment="1">
      <alignment vertical="center" wrapText="1"/>
    </xf>
    <xf numFmtId="0" fontId="7" fillId="0" borderId="0" xfId="0" applyFont="1"/>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4" fillId="0" borderId="0" xfId="0" applyFont="1" applyAlignment="1">
      <alignment horizontal="left" vertical="center" indent="2"/>
    </xf>
    <xf numFmtId="0" fontId="25" fillId="0" borderId="0" xfId="0" applyFont="1" applyAlignment="1">
      <alignment horizontal="left" vertical="center" indent="4"/>
    </xf>
    <xf numFmtId="0" fontId="25" fillId="0" borderId="0" xfId="0" applyFont="1" applyAlignment="1">
      <alignment horizontal="left" vertical="center" indent="12"/>
    </xf>
    <xf numFmtId="0" fontId="33" fillId="0" borderId="0" xfId="1" applyAlignment="1">
      <alignment vertical="center"/>
    </xf>
    <xf numFmtId="0" fontId="37" fillId="0" borderId="0" xfId="0" applyFont="1" applyProtection="1"/>
    <xf numFmtId="0" fontId="0" fillId="3" borderId="12" xfId="0" applyFill="1" applyBorder="1" applyProtection="1"/>
    <xf numFmtId="165" fontId="0" fillId="3" borderId="36" xfId="0" applyNumberFormat="1" applyFill="1" applyBorder="1" applyProtection="1"/>
    <xf numFmtId="49" fontId="0" fillId="4" borderId="8" xfId="0" applyNumberFormat="1" applyFill="1" applyBorder="1" applyAlignment="1" applyProtection="1">
      <alignment wrapText="1"/>
    </xf>
    <xf numFmtId="165" fontId="0" fillId="4" borderId="8" xfId="0" applyNumberFormat="1" applyFill="1" applyBorder="1" applyProtection="1"/>
    <xf numFmtId="49" fontId="0" fillId="0" borderId="32" xfId="0" applyNumberFormat="1" applyBorder="1" applyAlignment="1" applyProtection="1">
      <alignment wrapText="1"/>
    </xf>
    <xf numFmtId="49" fontId="0" fillId="0" borderId="30" xfId="0" applyNumberFormat="1" applyBorder="1" applyAlignment="1" applyProtection="1">
      <alignment wrapText="1"/>
    </xf>
    <xf numFmtId="49" fontId="0" fillId="0" borderId="12" xfId="0" applyNumberFormat="1" applyBorder="1" applyAlignment="1" applyProtection="1">
      <alignment wrapText="1"/>
    </xf>
    <xf numFmtId="49" fontId="0" fillId="0" borderId="36" xfId="0" applyNumberFormat="1" applyBorder="1" applyAlignment="1" applyProtection="1">
      <alignment wrapText="1"/>
    </xf>
    <xf numFmtId="0" fontId="2" fillId="2" borderId="8" xfId="0" applyFont="1" applyFill="1" applyBorder="1"/>
    <xf numFmtId="49" fontId="26" fillId="0" borderId="0" xfId="0" applyNumberFormat="1" applyFont="1" applyAlignment="1">
      <alignment horizontal="left" vertical="center" wrapText="1"/>
    </xf>
    <xf numFmtId="164" fontId="0" fillId="2" borderId="8" xfId="0" applyNumberFormat="1" applyFill="1" applyBorder="1" applyAlignment="1">
      <alignment wrapText="1"/>
    </xf>
    <xf numFmtId="49" fontId="0" fillId="0" borderId="0" xfId="0" applyNumberFormat="1" applyAlignment="1">
      <alignment wrapText="1"/>
    </xf>
    <xf numFmtId="164" fontId="0" fillId="2" borderId="8" xfId="0" applyNumberFormat="1" applyFill="1" applyBorder="1"/>
    <xf numFmtId="49" fontId="25" fillId="0" borderId="0" xfId="0" applyNumberFormat="1" applyFont="1" applyAlignment="1">
      <alignment horizontal="left" vertical="center" wrapText="1"/>
    </xf>
    <xf numFmtId="4" fontId="0" fillId="2" borderId="8" xfId="0" applyNumberFormat="1" applyFill="1" applyBorder="1"/>
    <xf numFmtId="49" fontId="25"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pplyAlignment="1">
      <alignment horizontal="left" vertical="center" wrapText="1"/>
    </xf>
    <xf numFmtId="49" fontId="36" fillId="0" borderId="0" xfId="0" applyNumberFormat="1" applyFont="1" applyAlignment="1">
      <alignment horizontal="left" vertical="center" wrapText="1"/>
    </xf>
    <xf numFmtId="49" fontId="21" fillId="0" borderId="0" xfId="1" applyNumberFormat="1" applyFont="1" applyAlignment="1">
      <alignment horizontal="left" vertical="center" wrapText="1"/>
    </xf>
    <xf numFmtId="49" fontId="24" fillId="0" borderId="0" xfId="0" applyNumberFormat="1" applyFont="1" applyAlignment="1">
      <alignment horizontal="left" vertical="center" wrapText="1"/>
    </xf>
    <xf numFmtId="49" fontId="25" fillId="0" borderId="29" xfId="0" applyNumberFormat="1" applyFont="1" applyBorder="1" applyAlignment="1">
      <alignment horizontal="left" vertical="center" wrapText="1"/>
    </xf>
    <xf numFmtId="49" fontId="25" fillId="0" borderId="32" xfId="0" applyNumberFormat="1" applyFont="1" applyBorder="1" applyAlignment="1">
      <alignment vertical="center" wrapText="1"/>
    </xf>
    <xf numFmtId="49" fontId="25" fillId="0" borderId="28" xfId="0" applyNumberFormat="1" applyFont="1" applyBorder="1" applyAlignment="1">
      <alignment horizontal="left" vertical="center" wrapText="1"/>
    </xf>
    <xf numFmtId="49" fontId="25" fillId="0" borderId="33" xfId="0" applyNumberFormat="1" applyFont="1" applyBorder="1" applyAlignment="1">
      <alignment vertical="center" wrapText="1"/>
    </xf>
    <xf numFmtId="49" fontId="0" fillId="0" borderId="0" xfId="0" applyNumberFormat="1" applyAlignment="1">
      <alignment horizontal="left" wrapText="1"/>
    </xf>
    <xf numFmtId="49" fontId="29" fillId="0" borderId="27" xfId="0" applyNumberFormat="1" applyFont="1" applyBorder="1" applyAlignment="1">
      <alignment horizontal="left" vertical="center" wrapText="1"/>
    </xf>
    <xf numFmtId="49" fontId="29" fillId="0" borderId="22" xfId="0" applyNumberFormat="1" applyFont="1" applyBorder="1" applyAlignment="1">
      <alignment vertical="center" wrapText="1"/>
    </xf>
    <xf numFmtId="49" fontId="29" fillId="0" borderId="28" xfId="0" applyNumberFormat="1" applyFont="1" applyBorder="1" applyAlignment="1">
      <alignment horizontal="left" vertical="center" wrapText="1"/>
    </xf>
    <xf numFmtId="49" fontId="29" fillId="0" borderId="41" xfId="0" applyNumberFormat="1" applyFont="1" applyBorder="1" applyAlignment="1">
      <alignment vertical="center" wrapText="1"/>
    </xf>
    <xf numFmtId="49" fontId="29"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49" fontId="32" fillId="0" borderId="0" xfId="0" applyNumberFormat="1" applyFont="1" applyAlignment="1">
      <alignment horizontal="left" vertical="center" wrapText="1"/>
    </xf>
    <xf numFmtId="49" fontId="29" fillId="0" borderId="27" xfId="0" applyNumberFormat="1" applyFont="1" applyBorder="1" applyAlignment="1">
      <alignment vertical="center" wrapText="1"/>
    </xf>
    <xf numFmtId="164" fontId="29" fillId="0" borderId="22" xfId="0" applyNumberFormat="1" applyFont="1" applyBorder="1" applyAlignment="1">
      <alignment horizontal="right" vertical="center" wrapText="1"/>
    </xf>
    <xf numFmtId="49" fontId="29" fillId="0" borderId="28" xfId="0" applyNumberFormat="1" applyFont="1" applyBorder="1" applyAlignment="1">
      <alignment vertical="center" wrapText="1"/>
    </xf>
    <xf numFmtId="164" fontId="29" fillId="0" borderId="41" xfId="0" applyNumberFormat="1" applyFont="1" applyBorder="1" applyAlignment="1">
      <alignment horizontal="right" vertical="center" wrapText="1"/>
    </xf>
    <xf numFmtId="49" fontId="29" fillId="5" borderId="28" xfId="0" applyNumberFormat="1" applyFont="1" applyFill="1" applyBorder="1" applyAlignment="1">
      <alignment vertical="center" wrapText="1"/>
    </xf>
    <xf numFmtId="164" fontId="29" fillId="5" borderId="41" xfId="0" applyNumberFormat="1" applyFont="1" applyFill="1" applyBorder="1" applyAlignment="1">
      <alignment horizontal="right" vertical="center" wrapText="1"/>
    </xf>
    <xf numFmtId="49" fontId="29" fillId="0" borderId="31" xfId="0" applyNumberFormat="1" applyFont="1" applyBorder="1" applyAlignment="1">
      <alignment vertical="center" wrapText="1"/>
    </xf>
    <xf numFmtId="164" fontId="29" fillId="0" borderId="32" xfId="0" applyNumberFormat="1" applyFont="1" applyBorder="1" applyAlignment="1">
      <alignment horizontal="right" vertical="center" wrapText="1"/>
    </xf>
    <xf numFmtId="164" fontId="29" fillId="0" borderId="12" xfId="0" applyNumberFormat="1" applyFont="1" applyBorder="1" applyAlignment="1">
      <alignment horizontal="right" vertical="center" wrapText="1"/>
    </xf>
    <xf numFmtId="49" fontId="33" fillId="0" borderId="28" xfId="1" applyNumberFormat="1" applyBorder="1" applyAlignment="1">
      <alignment vertical="center" wrapText="1"/>
    </xf>
    <xf numFmtId="164" fontId="29" fillId="0" borderId="33" xfId="0" applyNumberFormat="1" applyFont="1" applyBorder="1" applyAlignment="1">
      <alignment horizontal="right" vertical="center" wrapText="1"/>
    </xf>
    <xf numFmtId="164" fontId="29" fillId="5" borderId="41" xfId="0" applyNumberFormat="1" applyFont="1" applyFill="1" applyBorder="1" applyAlignment="1">
      <alignment vertical="center" wrapText="1"/>
    </xf>
    <xf numFmtId="49" fontId="21" fillId="0" borderId="0" xfId="0" applyNumberFormat="1" applyFont="1" applyAlignment="1">
      <alignment vertical="center" wrapText="1"/>
    </xf>
    <xf numFmtId="49" fontId="27" fillId="0" borderId="0" xfId="0" applyNumberFormat="1" applyFont="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C9E9-F45D-4B0B-B087-1E9372D7F3C4}">
  <sheetPr>
    <pageSetUpPr fitToPage="1"/>
  </sheetPr>
  <dimension ref="A1:H162"/>
  <sheetViews>
    <sheetView tabSelected="1" topLeftCell="A27" zoomScale="80" zoomScaleNormal="80" workbookViewId="0">
      <selection activeCell="B30" sqref="B30"/>
    </sheetView>
  </sheetViews>
  <sheetFormatPr defaultRowHeight="12.5" outlineLevelRow="1" x14ac:dyDescent="0.25"/>
  <cols>
    <col min="1" max="1" width="8.453125" customWidth="1"/>
    <col min="2" max="2" width="32.81640625" customWidth="1"/>
    <col min="3" max="3" width="24.7265625" customWidth="1"/>
    <col min="4" max="4" width="91.81640625" bestFit="1" customWidth="1"/>
    <col min="5" max="5" width="21.54296875" customWidth="1"/>
    <col min="6" max="6" width="13.81640625" bestFit="1" customWidth="1"/>
  </cols>
  <sheetData>
    <row r="1" spans="1:7" ht="26" x14ac:dyDescent="0.6">
      <c r="A1" s="5" t="s">
        <v>157</v>
      </c>
      <c r="B1" s="6"/>
      <c r="C1" s="7"/>
      <c r="D1" s="6"/>
      <c r="E1" s="6"/>
      <c r="F1" s="6"/>
      <c r="G1" s="6"/>
    </row>
    <row r="2" spans="1:7" ht="15" customHeight="1" x14ac:dyDescent="0.6">
      <c r="A2" s="5"/>
      <c r="B2" s="6"/>
      <c r="C2" s="7"/>
      <c r="D2" s="8" t="s">
        <v>74</v>
      </c>
      <c r="E2" s="9">
        <v>25000</v>
      </c>
      <c r="F2" s="6"/>
      <c r="G2" s="6"/>
    </row>
    <row r="3" spans="1:7" ht="15.65" customHeight="1" x14ac:dyDescent="0.6">
      <c r="A3" s="5"/>
      <c r="B3" s="6" t="s">
        <v>0</v>
      </c>
      <c r="C3" s="7"/>
      <c r="D3" s="8" t="s">
        <v>75</v>
      </c>
      <c r="E3" s="10">
        <f>E2*1.021</f>
        <v>25524.999999999996</v>
      </c>
      <c r="F3" s="6"/>
      <c r="G3" s="6"/>
    </row>
    <row r="4" spans="1:7" ht="15.65" customHeight="1" x14ac:dyDescent="0.6">
      <c r="A4" s="5"/>
      <c r="B4" s="6" t="s">
        <v>1</v>
      </c>
      <c r="C4" s="7"/>
      <c r="D4" s="8"/>
      <c r="E4" s="6"/>
      <c r="F4" s="6"/>
      <c r="G4" s="6"/>
    </row>
    <row r="5" spans="1:7" ht="17.149999999999999" customHeight="1" x14ac:dyDescent="0.6">
      <c r="A5" s="5"/>
      <c r="B5" s="6" t="s">
        <v>2</v>
      </c>
      <c r="C5" s="7"/>
      <c r="D5" s="8"/>
      <c r="E5" s="6"/>
      <c r="F5" s="6"/>
      <c r="G5" s="6"/>
    </row>
    <row r="6" spans="1:7" ht="15.65" customHeight="1" x14ac:dyDescent="0.6">
      <c r="A6" s="5"/>
      <c r="B6" s="6" t="s">
        <v>3</v>
      </c>
      <c r="C6" s="7"/>
      <c r="D6" s="8"/>
      <c r="E6" s="6"/>
      <c r="F6" s="6"/>
      <c r="G6" s="6"/>
    </row>
    <row r="7" spans="1:7" ht="15.65" customHeight="1" x14ac:dyDescent="0.6">
      <c r="A7" s="5"/>
      <c r="B7" s="6" t="s">
        <v>4</v>
      </c>
      <c r="C7" s="7"/>
      <c r="D7" s="8"/>
      <c r="E7" s="6"/>
      <c r="F7" s="6"/>
      <c r="G7" s="6"/>
    </row>
    <row r="8" spans="1:7" ht="15.65" customHeight="1" x14ac:dyDescent="0.6">
      <c r="A8" s="5"/>
      <c r="B8" s="6" t="s">
        <v>66</v>
      </c>
      <c r="C8" s="7"/>
      <c r="D8" s="8"/>
      <c r="E8" s="6"/>
      <c r="F8" s="6"/>
      <c r="G8" s="6"/>
    </row>
    <row r="9" spans="1:7" ht="14.15" customHeight="1" x14ac:dyDescent="0.6">
      <c r="A9" s="5"/>
      <c r="B9" s="6" t="s">
        <v>5</v>
      </c>
      <c r="C9" s="7"/>
      <c r="D9" s="8"/>
      <c r="E9" s="6"/>
      <c r="F9" s="6"/>
      <c r="G9" s="6"/>
    </row>
    <row r="10" spans="1:7" ht="14.15" customHeight="1" x14ac:dyDescent="0.6">
      <c r="A10" s="5"/>
      <c r="B10" s="6" t="s">
        <v>6</v>
      </c>
      <c r="C10" s="7"/>
      <c r="D10" s="8"/>
      <c r="E10" s="6"/>
      <c r="F10" s="6"/>
      <c r="G10" s="6"/>
    </row>
    <row r="11" spans="1:7" ht="14.15" customHeight="1" x14ac:dyDescent="0.6">
      <c r="A11" s="5"/>
      <c r="B11" s="6"/>
      <c r="C11" s="7"/>
      <c r="D11" s="8"/>
      <c r="E11" s="6"/>
      <c r="F11" s="6"/>
      <c r="G11" s="6"/>
    </row>
    <row r="12" spans="1:7" ht="21" x14ac:dyDescent="0.5">
      <c r="A12" s="11"/>
      <c r="B12" s="6"/>
      <c r="C12" s="6"/>
      <c r="D12" s="6"/>
      <c r="E12" s="6"/>
      <c r="F12" s="6"/>
      <c r="G12" s="6"/>
    </row>
    <row r="13" spans="1:7" ht="21" x14ac:dyDescent="0.5">
      <c r="A13" s="11"/>
      <c r="B13" s="6"/>
      <c r="C13" s="6"/>
      <c r="D13" s="6"/>
      <c r="E13" s="6"/>
      <c r="F13" s="6"/>
      <c r="G13" s="6"/>
    </row>
    <row r="14" spans="1:7" ht="21" x14ac:dyDescent="0.5">
      <c r="A14" s="11" t="s">
        <v>158</v>
      </c>
      <c r="B14" s="6"/>
      <c r="C14" s="12"/>
      <c r="D14" s="13"/>
      <c r="E14" s="13"/>
      <c r="F14" s="6"/>
      <c r="G14" s="6"/>
    </row>
    <row r="15" spans="1:7" ht="21" x14ac:dyDescent="0.5">
      <c r="A15" s="11"/>
      <c r="B15" s="171" t="s">
        <v>126</v>
      </c>
      <c r="C15" s="6"/>
      <c r="D15" s="6"/>
      <c r="E15" s="6"/>
      <c r="F15" s="6"/>
      <c r="G15" s="6"/>
    </row>
    <row r="16" spans="1:7" ht="51.75" customHeight="1" x14ac:dyDescent="0.5">
      <c r="A16" s="11"/>
      <c r="B16" s="26" t="s">
        <v>17</v>
      </c>
      <c r="C16" s="2">
        <v>0</v>
      </c>
      <c r="D16" s="27"/>
      <c r="E16" s="6"/>
      <c r="F16" s="6"/>
      <c r="G16" s="6"/>
    </row>
    <row r="17" spans="1:7" ht="21" x14ac:dyDescent="0.5">
      <c r="A17" s="11"/>
      <c r="B17" s="28" t="s">
        <v>18</v>
      </c>
      <c r="C17" s="3"/>
      <c r="D17" s="6"/>
      <c r="E17" s="6"/>
      <c r="F17" s="6"/>
      <c r="G17" s="6"/>
    </row>
    <row r="18" spans="1:7" ht="48" customHeight="1" x14ac:dyDescent="0.5">
      <c r="A18" s="11"/>
      <c r="B18" s="29" t="s">
        <v>122</v>
      </c>
      <c r="C18" s="2">
        <v>0</v>
      </c>
      <c r="D18" s="6"/>
      <c r="E18" s="6"/>
      <c r="F18" s="6"/>
      <c r="G18" s="6"/>
    </row>
    <row r="19" spans="1:7" ht="59.25" customHeight="1" thickBot="1" x14ac:dyDescent="0.55000000000000004">
      <c r="A19" s="11"/>
      <c r="B19" s="30" t="s">
        <v>19</v>
      </c>
      <c r="C19" s="4">
        <v>0</v>
      </c>
      <c r="D19" s="27"/>
      <c r="E19" s="6"/>
      <c r="F19" s="6"/>
      <c r="G19" s="6"/>
    </row>
    <row r="20" spans="1:7" ht="21" x14ac:dyDescent="0.5">
      <c r="A20" s="11"/>
      <c r="B20" s="6"/>
      <c r="C20" s="6"/>
      <c r="D20" s="6"/>
      <c r="E20" s="6"/>
      <c r="F20" s="6"/>
      <c r="G20" s="6"/>
    </row>
    <row r="21" spans="1:7" ht="15" thickBot="1" x14ac:dyDescent="0.4">
      <c r="A21" s="16"/>
      <c r="B21" s="163" t="s">
        <v>116</v>
      </c>
      <c r="C21" s="15"/>
      <c r="D21" s="16"/>
      <c r="E21" s="16"/>
      <c r="F21" s="6"/>
      <c r="G21" s="6"/>
    </row>
    <row r="22" spans="1:7" ht="14.5" x14ac:dyDescent="0.35">
      <c r="A22" s="16"/>
      <c r="B22" s="137" t="s">
        <v>130</v>
      </c>
      <c r="C22" s="138"/>
      <c r="D22" s="139"/>
      <c r="E22" s="140" t="s">
        <v>8</v>
      </c>
      <c r="F22" s="6"/>
      <c r="G22" s="6"/>
    </row>
    <row r="23" spans="1:7" ht="14.5" x14ac:dyDescent="0.35">
      <c r="A23" s="16"/>
      <c r="B23" s="141"/>
      <c r="C23" s="142" t="s">
        <v>14</v>
      </c>
      <c r="D23" t="s">
        <v>14</v>
      </c>
      <c r="E23" s="144">
        <v>0</v>
      </c>
      <c r="F23" s="6"/>
      <c r="G23" s="6"/>
    </row>
    <row r="24" spans="1:7" ht="14.5" x14ac:dyDescent="0.35">
      <c r="A24" s="16"/>
      <c r="B24" s="145"/>
      <c r="C24" s="146"/>
      <c r="D24" s="143" t="s">
        <v>15</v>
      </c>
      <c r="E24" s="144">
        <v>0</v>
      </c>
      <c r="F24" s="6"/>
      <c r="G24" s="6"/>
    </row>
    <row r="25" spans="1:7" ht="14.5" x14ac:dyDescent="0.35">
      <c r="A25" s="16"/>
      <c r="B25" s="141"/>
      <c r="C25" s="142"/>
      <c r="D25" s="147" t="s">
        <v>16</v>
      </c>
      <c r="E25" s="144">
        <v>0</v>
      </c>
      <c r="F25" s="6"/>
      <c r="G25" s="6"/>
    </row>
    <row r="26" spans="1:7" ht="14.5" x14ac:dyDescent="0.35">
      <c r="A26" s="16"/>
      <c r="B26" s="141"/>
      <c r="C26" s="142"/>
      <c r="D26" t="s">
        <v>131</v>
      </c>
      <c r="E26" s="144">
        <v>0</v>
      </c>
      <c r="F26" s="6"/>
      <c r="G26" s="6"/>
    </row>
    <row r="27" spans="1:7" ht="14.5" x14ac:dyDescent="0.35">
      <c r="A27" s="16"/>
      <c r="B27" s="148"/>
      <c r="C27" s="142"/>
      <c r="D27" t="s">
        <v>137</v>
      </c>
      <c r="E27" s="144">
        <v>0</v>
      </c>
      <c r="F27" s="6"/>
      <c r="G27" s="6"/>
    </row>
    <row r="28" spans="1:7" ht="14.5" x14ac:dyDescent="0.35">
      <c r="A28" s="16"/>
      <c r="B28" s="148"/>
      <c r="C28" s="142"/>
      <c r="D28" s="149" t="s">
        <v>159</v>
      </c>
      <c r="E28" s="144">
        <v>0</v>
      </c>
      <c r="F28" s="6"/>
      <c r="G28" s="6"/>
    </row>
    <row r="29" spans="1:7" ht="14.5" x14ac:dyDescent="0.35">
      <c r="A29" s="16"/>
      <c r="B29" s="150"/>
      <c r="C29" s="151"/>
      <c r="D29" s="152" t="s">
        <v>132</v>
      </c>
      <c r="E29" s="153">
        <f>SUM(E23:E28)</f>
        <v>0</v>
      </c>
      <c r="F29" s="6"/>
      <c r="G29" s="6"/>
    </row>
    <row r="30" spans="1:7" ht="48.5" x14ac:dyDescent="0.35">
      <c r="A30" s="16"/>
      <c r="B30" s="137" t="s">
        <v>160</v>
      </c>
      <c r="C30" s="142" t="s">
        <v>133</v>
      </c>
      <c r="D30" s="154" t="s">
        <v>134</v>
      </c>
      <c r="E30" s="144">
        <v>0</v>
      </c>
      <c r="F30" s="6"/>
      <c r="G30" s="6"/>
    </row>
    <row r="31" spans="1:7" ht="15" thickBot="1" x14ac:dyDescent="0.4">
      <c r="A31" s="16"/>
      <c r="B31" s="155"/>
      <c r="C31" s="156"/>
      <c r="D31" s="157" t="s">
        <v>135</v>
      </c>
      <c r="E31" s="158">
        <f>SUM(E30:E30)</f>
        <v>0</v>
      </c>
      <c r="F31" s="6"/>
      <c r="G31" s="6"/>
    </row>
    <row r="32" spans="1:7" ht="15" thickBot="1" x14ac:dyDescent="0.4">
      <c r="A32" s="16"/>
      <c r="B32" s="159" t="s">
        <v>136</v>
      </c>
      <c r="C32" s="160"/>
      <c r="D32" s="161"/>
      <c r="E32" s="162">
        <f>E29+E31</f>
        <v>0</v>
      </c>
      <c r="F32" s="6"/>
      <c r="G32" s="6"/>
    </row>
    <row r="34" spans="1:8" ht="27" customHeight="1" thickBot="1" x14ac:dyDescent="0.4">
      <c r="A34" s="6"/>
      <c r="B34" s="14" t="s">
        <v>67</v>
      </c>
      <c r="C34" s="15"/>
      <c r="D34" s="16"/>
      <c r="E34" s="6"/>
      <c r="F34" s="6"/>
      <c r="G34" s="6"/>
    </row>
    <row r="35" spans="1:8" ht="27" customHeight="1" thickBot="1" x14ac:dyDescent="0.4">
      <c r="A35" s="6"/>
      <c r="B35" s="17" t="s">
        <v>7</v>
      </c>
      <c r="C35" s="18"/>
      <c r="D35" s="19"/>
      <c r="E35" s="31" t="s">
        <v>8</v>
      </c>
      <c r="F35" s="6"/>
      <c r="G35" s="6"/>
    </row>
    <row r="36" spans="1:8" ht="27" customHeight="1" x14ac:dyDescent="0.35">
      <c r="A36" s="6"/>
      <c r="B36" s="20"/>
      <c r="C36" s="21" t="s">
        <v>9</v>
      </c>
      <c r="D36" s="22" t="s">
        <v>10</v>
      </c>
      <c r="E36" s="100">
        <v>0</v>
      </c>
      <c r="F36" s="6"/>
      <c r="G36" s="6"/>
    </row>
    <row r="37" spans="1:8" ht="27" customHeight="1" x14ac:dyDescent="0.35">
      <c r="A37" s="6"/>
      <c r="B37" s="20"/>
      <c r="C37" s="21" t="s">
        <v>9</v>
      </c>
      <c r="D37" s="22" t="s">
        <v>11</v>
      </c>
      <c r="E37" s="100">
        <v>0</v>
      </c>
      <c r="F37" s="6"/>
      <c r="G37" s="6"/>
    </row>
    <row r="38" spans="1:8" ht="27" customHeight="1" x14ac:dyDescent="0.35">
      <c r="A38" s="6"/>
      <c r="B38" s="20"/>
      <c r="C38" s="21" t="s">
        <v>9</v>
      </c>
      <c r="D38" s="22" t="s">
        <v>12</v>
      </c>
      <c r="E38" s="100">
        <v>0</v>
      </c>
      <c r="F38" s="6"/>
      <c r="G38" s="6"/>
    </row>
    <row r="39" spans="1:8" ht="27" customHeight="1" thickBot="1" x14ac:dyDescent="0.4">
      <c r="A39" s="6"/>
      <c r="B39" s="20"/>
      <c r="C39" s="21" t="s">
        <v>9</v>
      </c>
      <c r="D39" s="22" t="s">
        <v>13</v>
      </c>
      <c r="E39" s="129">
        <v>0</v>
      </c>
      <c r="F39" s="6"/>
      <c r="G39" s="6"/>
    </row>
    <row r="40" spans="1:8" ht="27" customHeight="1" thickBot="1" x14ac:dyDescent="0.4">
      <c r="A40" s="6"/>
      <c r="B40" s="23" t="s">
        <v>68</v>
      </c>
      <c r="C40" s="24"/>
      <c r="D40" s="25"/>
      <c r="E40" s="130">
        <f>SUM(E36:E39)</f>
        <v>0</v>
      </c>
      <c r="F40" s="128"/>
      <c r="G40" s="6"/>
    </row>
    <row r="41" spans="1:8" ht="27" customHeight="1" x14ac:dyDescent="0.25">
      <c r="A41" s="6"/>
      <c r="B41" s="6"/>
      <c r="C41" s="6"/>
      <c r="D41" s="6"/>
      <c r="E41" s="6"/>
      <c r="F41" s="34"/>
      <c r="G41" s="6"/>
    </row>
    <row r="42" spans="1:8" ht="27" hidden="1" customHeight="1" outlineLevel="1" x14ac:dyDescent="0.25">
      <c r="A42" s="6"/>
      <c r="B42" s="35" t="s">
        <v>121</v>
      </c>
      <c r="C42" s="36"/>
      <c r="D42" s="36"/>
      <c r="E42" s="37">
        <f>E32+E40</f>
        <v>0</v>
      </c>
      <c r="F42" s="38"/>
      <c r="G42" s="6"/>
    </row>
    <row r="43" spans="1:8" ht="27" hidden="1" customHeight="1" outlineLevel="1" x14ac:dyDescent="0.25">
      <c r="A43" s="6"/>
      <c r="B43" s="134" t="s">
        <v>129</v>
      </c>
      <c r="C43" s="134"/>
      <c r="D43" s="135" t="e">
        <f>E42/C16</f>
        <v>#DIV/0!</v>
      </c>
      <c r="E43" s="135"/>
      <c r="F43" s="38"/>
      <c r="G43" s="6"/>
    </row>
    <row r="44" spans="1:8" ht="27" hidden="1" customHeight="1" outlineLevel="1" x14ac:dyDescent="0.25">
      <c r="A44" s="6"/>
      <c r="B44" s="39" t="s">
        <v>69</v>
      </c>
      <c r="C44" s="39"/>
      <c r="D44" s="33" t="e">
        <f>D43/C19</f>
        <v>#DIV/0!</v>
      </c>
      <c r="E44" s="33"/>
      <c r="F44" s="34"/>
      <c r="G44" s="6"/>
    </row>
    <row r="45" spans="1:8" ht="33.65" hidden="1" customHeight="1" outlineLevel="1" x14ac:dyDescent="0.3">
      <c r="A45" s="6"/>
      <c r="B45" s="40" t="s">
        <v>70</v>
      </c>
      <c r="C45" s="136"/>
      <c r="D45" s="41">
        <v>255.25</v>
      </c>
      <c r="E45" s="42"/>
      <c r="F45" s="6"/>
      <c r="G45" s="6"/>
    </row>
    <row r="46" spans="1:8" ht="58" hidden="1" customHeight="1" outlineLevel="1" thickBot="1" x14ac:dyDescent="0.35">
      <c r="A46" s="6"/>
      <c r="B46" s="40" t="s">
        <v>118</v>
      </c>
      <c r="C46" s="136"/>
      <c r="D46" s="41">
        <f>D45*(C16*C19)</f>
        <v>0</v>
      </c>
      <c r="E46" s="42"/>
      <c r="F46" s="6"/>
      <c r="G46" s="6"/>
    </row>
    <row r="47" spans="1:8" ht="32.15" hidden="1" customHeight="1" outlineLevel="1" thickBot="1" x14ac:dyDescent="0.35">
      <c r="A47" s="6"/>
      <c r="B47" s="40" t="s">
        <v>77</v>
      </c>
      <c r="C47" s="43"/>
      <c r="D47" s="44">
        <f>IF(E42&gt;D45,D45*C19*C16,E42)</f>
        <v>0</v>
      </c>
      <c r="E47" s="42"/>
      <c r="F47" s="6"/>
      <c r="G47" s="6"/>
    </row>
    <row r="48" spans="1:8" ht="18" hidden="1" collapsed="1" thickBot="1" x14ac:dyDescent="0.4">
      <c r="A48" s="6"/>
      <c r="B48" s="45" t="s">
        <v>76</v>
      </c>
      <c r="C48" s="45"/>
      <c r="D48" s="45"/>
      <c r="E48" s="46">
        <f>IF(D47&gt;E3,E3,D47)</f>
        <v>0</v>
      </c>
      <c r="F48" s="6"/>
      <c r="G48" s="6"/>
      <c r="H48" s="1"/>
    </row>
    <row r="49" spans="1:7" ht="17.5" hidden="1" x14ac:dyDescent="0.35">
      <c r="A49" s="131"/>
      <c r="B49" s="132" t="s">
        <v>128</v>
      </c>
      <c r="C49" s="132"/>
      <c r="D49" s="133"/>
      <c r="E49" s="133">
        <f>IF(E48&gt;E42,E42,E48)</f>
        <v>0</v>
      </c>
    </row>
    <row r="50" spans="1:7" x14ac:dyDescent="0.25">
      <c r="A50" s="6"/>
      <c r="B50" s="6"/>
      <c r="C50" s="6"/>
      <c r="D50" s="6"/>
      <c r="E50" s="6"/>
      <c r="F50" s="6"/>
      <c r="G50" s="6"/>
    </row>
    <row r="51" spans="1:7" ht="17.5" x14ac:dyDescent="0.35">
      <c r="A51" s="47"/>
      <c r="B51" s="45" t="s">
        <v>128</v>
      </c>
      <c r="C51" s="45"/>
      <c r="D51" s="48"/>
      <c r="E51" s="48">
        <f>E49</f>
        <v>0</v>
      </c>
      <c r="F51" s="6"/>
      <c r="G51" s="6"/>
    </row>
    <row r="52" spans="1:7" x14ac:dyDescent="0.25">
      <c r="A52" s="6"/>
      <c r="B52" s="6"/>
      <c r="C52" s="6"/>
      <c r="D52" s="6"/>
      <c r="E52" s="6"/>
      <c r="F52" s="6"/>
      <c r="G52" s="6"/>
    </row>
    <row r="53" spans="1:7" x14ac:dyDescent="0.25">
      <c r="A53" s="6"/>
      <c r="B53" s="6"/>
      <c r="C53" s="6"/>
      <c r="D53" s="6"/>
      <c r="E53" s="6"/>
      <c r="F53" s="6"/>
      <c r="G53" s="6"/>
    </row>
    <row r="54" spans="1:7" ht="14.5" x14ac:dyDescent="0.35">
      <c r="A54" s="16"/>
      <c r="B54" s="16"/>
      <c r="C54" s="15"/>
      <c r="D54" s="16"/>
      <c r="E54" s="49"/>
      <c r="F54" s="6"/>
      <c r="G54" s="6"/>
    </row>
    <row r="55" spans="1:7" ht="21" x14ac:dyDescent="0.5">
      <c r="A55" s="6"/>
      <c r="B55" s="11" t="s">
        <v>20</v>
      </c>
      <c r="C55" s="7"/>
      <c r="D55" s="6"/>
      <c r="E55" s="6"/>
      <c r="F55" s="6"/>
      <c r="G55" s="6"/>
    </row>
    <row r="56" spans="1:7" ht="21" x14ac:dyDescent="0.5">
      <c r="A56" s="6"/>
      <c r="B56" s="13"/>
      <c r="C56" s="7"/>
      <c r="D56" s="6"/>
      <c r="E56" s="6"/>
      <c r="F56" s="6"/>
      <c r="G56" s="6"/>
    </row>
    <row r="57" spans="1:7" ht="15" thickBot="1" x14ac:dyDescent="0.4">
      <c r="A57" s="6"/>
      <c r="B57" s="14" t="s">
        <v>21</v>
      </c>
      <c r="C57" s="7"/>
      <c r="D57" s="6"/>
      <c r="E57" s="6"/>
      <c r="F57" s="6"/>
      <c r="G57" s="6"/>
    </row>
    <row r="58" spans="1:7" ht="58.5" thickBot="1" x14ac:dyDescent="0.4">
      <c r="A58" s="6"/>
      <c r="B58" s="50" t="s">
        <v>22</v>
      </c>
      <c r="C58" s="18"/>
      <c r="D58" s="19"/>
      <c r="E58" s="31" t="s">
        <v>23</v>
      </c>
      <c r="F58" s="6"/>
      <c r="G58" s="6"/>
    </row>
    <row r="59" spans="1:7" ht="26" x14ac:dyDescent="0.35">
      <c r="A59" s="16"/>
      <c r="B59" s="51" t="s">
        <v>120</v>
      </c>
      <c r="C59" s="52"/>
      <c r="D59" s="53"/>
      <c r="E59" s="54">
        <f>E32</f>
        <v>0</v>
      </c>
      <c r="F59" s="6"/>
      <c r="G59" s="6"/>
    </row>
    <row r="60" spans="1:7" ht="51" x14ac:dyDescent="0.35">
      <c r="A60" s="16"/>
      <c r="B60" s="105" t="s">
        <v>119</v>
      </c>
      <c r="C60" s="106"/>
      <c r="D60" s="103" t="s">
        <v>24</v>
      </c>
      <c r="E60" s="101">
        <v>0</v>
      </c>
      <c r="F60" s="6"/>
      <c r="G60" s="6"/>
    </row>
    <row r="61" spans="1:7" ht="51" x14ac:dyDescent="0.35">
      <c r="A61" s="16"/>
      <c r="B61" s="105" t="s">
        <v>119</v>
      </c>
      <c r="C61" s="106"/>
      <c r="D61" s="103" t="s">
        <v>24</v>
      </c>
      <c r="E61" s="101">
        <v>0</v>
      </c>
      <c r="F61" s="6"/>
      <c r="G61" s="6"/>
    </row>
    <row r="62" spans="1:7" ht="14.5" x14ac:dyDescent="0.35">
      <c r="A62" s="16"/>
      <c r="B62" s="107" t="s">
        <v>25</v>
      </c>
      <c r="C62" s="108"/>
      <c r="D62" s="104" t="s">
        <v>24</v>
      </c>
      <c r="E62" s="102">
        <v>0</v>
      </c>
      <c r="F62" s="6"/>
      <c r="G62" s="6"/>
    </row>
    <row r="63" spans="1:7" ht="14.5" x14ac:dyDescent="0.35">
      <c r="A63" s="16"/>
      <c r="B63" s="107" t="s">
        <v>26</v>
      </c>
      <c r="C63" s="108"/>
      <c r="D63" s="104" t="s">
        <v>24</v>
      </c>
      <c r="E63" s="102">
        <v>0</v>
      </c>
      <c r="F63" s="6"/>
      <c r="G63" s="6"/>
    </row>
    <row r="64" spans="1:7" ht="14.5" x14ac:dyDescent="0.35">
      <c r="A64" s="16"/>
      <c r="B64" s="109" t="s">
        <v>27</v>
      </c>
      <c r="C64" s="106"/>
      <c r="D64" s="103" t="s">
        <v>24</v>
      </c>
      <c r="E64" s="101">
        <v>0</v>
      </c>
      <c r="F64" s="6"/>
      <c r="G64" s="6"/>
    </row>
    <row r="65" spans="1:7" ht="14.5" x14ac:dyDescent="0.35">
      <c r="A65" s="16"/>
      <c r="B65" s="109" t="s">
        <v>27</v>
      </c>
      <c r="C65" s="106"/>
      <c r="D65" s="103" t="s">
        <v>24</v>
      </c>
      <c r="E65" s="101">
        <v>0</v>
      </c>
      <c r="F65" s="6"/>
      <c r="G65" s="6"/>
    </row>
    <row r="66" spans="1:7" ht="14.5" x14ac:dyDescent="0.35">
      <c r="A66" s="16"/>
      <c r="B66" s="109" t="s">
        <v>27</v>
      </c>
      <c r="C66" s="106"/>
      <c r="D66" s="103" t="s">
        <v>24</v>
      </c>
      <c r="E66" s="101">
        <v>0</v>
      </c>
      <c r="F66" s="6"/>
      <c r="G66" s="6"/>
    </row>
    <row r="67" spans="1:7" ht="14.5" x14ac:dyDescent="0.35">
      <c r="A67" s="16"/>
      <c r="B67" s="109" t="s">
        <v>28</v>
      </c>
      <c r="C67" s="106"/>
      <c r="D67" s="103" t="s">
        <v>24</v>
      </c>
      <c r="E67" s="101">
        <v>0</v>
      </c>
      <c r="F67" s="6"/>
      <c r="G67" s="6"/>
    </row>
    <row r="68" spans="1:7" ht="14.5" x14ac:dyDescent="0.35">
      <c r="A68" s="16"/>
      <c r="B68" s="109" t="s">
        <v>28</v>
      </c>
      <c r="C68" s="106"/>
      <c r="D68" s="103" t="s">
        <v>24</v>
      </c>
      <c r="E68" s="101">
        <v>0</v>
      </c>
      <c r="F68" s="6"/>
      <c r="G68" s="6"/>
    </row>
    <row r="69" spans="1:7" ht="14.5" x14ac:dyDescent="0.35">
      <c r="A69" s="16"/>
      <c r="B69" s="109" t="s">
        <v>28</v>
      </c>
      <c r="C69" s="106"/>
      <c r="D69" s="103" t="s">
        <v>24</v>
      </c>
      <c r="E69" s="101">
        <v>0</v>
      </c>
      <c r="F69" s="6"/>
      <c r="G69" s="6"/>
    </row>
    <row r="70" spans="1:7" ht="14.5" x14ac:dyDescent="0.35">
      <c r="A70" s="16"/>
      <c r="B70" s="109" t="s">
        <v>28</v>
      </c>
      <c r="C70" s="106"/>
      <c r="D70" s="103" t="s">
        <v>24</v>
      </c>
      <c r="E70" s="101">
        <v>0</v>
      </c>
      <c r="F70" s="6"/>
      <c r="G70" s="6"/>
    </row>
    <row r="71" spans="1:7" ht="14.5" x14ac:dyDescent="0.35">
      <c r="A71" s="16"/>
      <c r="B71" s="109" t="s">
        <v>28</v>
      </c>
      <c r="C71" s="106"/>
      <c r="D71" s="103" t="s">
        <v>24</v>
      </c>
      <c r="E71" s="101">
        <v>0</v>
      </c>
      <c r="F71" s="6"/>
      <c r="G71" s="6"/>
    </row>
    <row r="72" spans="1:7" ht="14.5" x14ac:dyDescent="0.35">
      <c r="A72" s="16"/>
      <c r="B72" s="109" t="s">
        <v>29</v>
      </c>
      <c r="C72" s="106"/>
      <c r="D72" s="103" t="s">
        <v>24</v>
      </c>
      <c r="E72" s="101">
        <v>0</v>
      </c>
      <c r="F72" s="6"/>
      <c r="G72" s="6"/>
    </row>
    <row r="73" spans="1:7" ht="14.5" x14ac:dyDescent="0.35">
      <c r="A73" s="16"/>
      <c r="B73" s="109" t="s">
        <v>29</v>
      </c>
      <c r="C73" s="106"/>
      <c r="D73" s="103" t="s">
        <v>24</v>
      </c>
      <c r="E73" s="101">
        <v>0</v>
      </c>
      <c r="F73" s="6"/>
      <c r="G73" s="6"/>
    </row>
    <row r="74" spans="1:7" ht="14.5" x14ac:dyDescent="0.35">
      <c r="A74" s="16"/>
      <c r="B74" s="109" t="s">
        <v>29</v>
      </c>
      <c r="C74" s="106"/>
      <c r="D74" s="103" t="s">
        <v>24</v>
      </c>
      <c r="E74" s="101">
        <v>0</v>
      </c>
      <c r="F74" s="6"/>
      <c r="G74" s="6"/>
    </row>
    <row r="75" spans="1:7" ht="14.5" x14ac:dyDescent="0.35">
      <c r="A75" s="16"/>
      <c r="B75" s="109" t="s">
        <v>29</v>
      </c>
      <c r="C75" s="106"/>
      <c r="D75" s="103" t="s">
        <v>24</v>
      </c>
      <c r="E75" s="101">
        <v>0</v>
      </c>
      <c r="F75" s="6"/>
      <c r="G75" s="6"/>
    </row>
    <row r="76" spans="1:7" ht="14.5" x14ac:dyDescent="0.35">
      <c r="A76" s="16"/>
      <c r="B76" s="109" t="s">
        <v>29</v>
      </c>
      <c r="C76" s="106"/>
      <c r="D76" s="103" t="s">
        <v>24</v>
      </c>
      <c r="E76" s="101">
        <v>0</v>
      </c>
      <c r="F76" s="6"/>
      <c r="G76" s="6"/>
    </row>
    <row r="77" spans="1:7" ht="15" thickBot="1" x14ac:dyDescent="0.4">
      <c r="A77" s="16"/>
      <c r="B77" s="55" t="s">
        <v>30</v>
      </c>
      <c r="C77" s="56"/>
      <c r="D77" s="57"/>
      <c r="E77" s="58">
        <f>SUM(E59:E76)</f>
        <v>0</v>
      </c>
      <c r="F77" s="6"/>
      <c r="G77" s="6"/>
    </row>
    <row r="78" spans="1:7" ht="14.5" x14ac:dyDescent="0.35">
      <c r="A78" s="16"/>
      <c r="B78" s="16"/>
      <c r="C78" s="15"/>
      <c r="D78" s="16"/>
      <c r="E78" s="49"/>
      <c r="F78" s="6"/>
      <c r="G78" s="6"/>
    </row>
    <row r="79" spans="1:7" ht="15" thickBot="1" x14ac:dyDescent="0.4">
      <c r="A79" s="16"/>
      <c r="B79" s="14" t="s">
        <v>31</v>
      </c>
      <c r="C79" s="15"/>
      <c r="D79" s="14" t="s">
        <v>32</v>
      </c>
      <c r="E79" s="16"/>
      <c r="F79" s="6"/>
      <c r="G79" s="6"/>
    </row>
    <row r="80" spans="1:7" ht="14.5" x14ac:dyDescent="0.35">
      <c r="A80" s="6"/>
      <c r="B80" s="110" t="s">
        <v>33</v>
      </c>
      <c r="C80" s="111"/>
      <c r="D80" s="111" t="s">
        <v>34</v>
      </c>
      <c r="E80" s="112">
        <v>0</v>
      </c>
      <c r="F80" s="6"/>
      <c r="G80" s="6"/>
    </row>
    <row r="81" spans="1:7" ht="14.5" x14ac:dyDescent="0.35">
      <c r="A81" s="6"/>
      <c r="B81" s="113" t="s">
        <v>33</v>
      </c>
      <c r="C81" s="103"/>
      <c r="D81" s="103" t="s">
        <v>34</v>
      </c>
      <c r="E81" s="100">
        <v>0</v>
      </c>
      <c r="F81" s="6"/>
      <c r="G81" s="6"/>
    </row>
    <row r="82" spans="1:7" ht="14.5" x14ac:dyDescent="0.35">
      <c r="A82" s="6"/>
      <c r="B82" s="113" t="s">
        <v>33</v>
      </c>
      <c r="C82" s="103"/>
      <c r="D82" s="103" t="s">
        <v>34</v>
      </c>
      <c r="E82" s="100">
        <v>0</v>
      </c>
      <c r="F82" s="6"/>
      <c r="G82" s="6"/>
    </row>
    <row r="83" spans="1:7" ht="14.5" x14ac:dyDescent="0.35">
      <c r="A83" s="6"/>
      <c r="B83" s="113" t="s">
        <v>33</v>
      </c>
      <c r="C83" s="103"/>
      <c r="D83" s="103" t="s">
        <v>34</v>
      </c>
      <c r="E83" s="100">
        <v>0</v>
      </c>
      <c r="F83" s="6"/>
      <c r="G83" s="6"/>
    </row>
    <row r="84" spans="1:7" ht="14.5" x14ac:dyDescent="0.35">
      <c r="A84" s="6"/>
      <c r="B84" s="113" t="s">
        <v>33</v>
      </c>
      <c r="C84" s="103"/>
      <c r="D84" s="103" t="s">
        <v>34</v>
      </c>
      <c r="E84" s="100">
        <v>0</v>
      </c>
      <c r="F84" s="6"/>
      <c r="G84" s="6"/>
    </row>
    <row r="85" spans="1:7" ht="15" thickBot="1" x14ac:dyDescent="0.4">
      <c r="A85" s="6"/>
      <c r="B85" s="114" t="s">
        <v>33</v>
      </c>
      <c r="C85" s="115"/>
      <c r="D85" s="115" t="s">
        <v>34</v>
      </c>
      <c r="E85" s="116">
        <v>0</v>
      </c>
      <c r="F85" s="6"/>
      <c r="G85" s="6"/>
    </row>
    <row r="86" spans="1:7" ht="15" thickBot="1" x14ac:dyDescent="0.4">
      <c r="A86" s="6"/>
      <c r="B86" s="32" t="s">
        <v>35</v>
      </c>
      <c r="C86" s="59"/>
      <c r="D86" s="60"/>
      <c r="E86" s="61">
        <f>SUM(E80:E85)</f>
        <v>0</v>
      </c>
      <c r="F86" s="6"/>
      <c r="G86" s="6"/>
    </row>
    <row r="87" spans="1:7" ht="13" thickBot="1" x14ac:dyDescent="0.3">
      <c r="A87" s="6"/>
      <c r="B87" s="6"/>
      <c r="C87" s="7"/>
      <c r="D87" s="6"/>
      <c r="E87" s="6"/>
      <c r="F87" s="6"/>
      <c r="G87" s="6"/>
    </row>
    <row r="88" spans="1:7" ht="15" thickBot="1" x14ac:dyDescent="0.4">
      <c r="A88" s="16"/>
      <c r="B88" s="62" t="s">
        <v>127</v>
      </c>
      <c r="C88" s="63"/>
      <c r="D88" s="64"/>
      <c r="E88" s="65">
        <f>IF((E77-E86)&gt;E51,E51,(E77-E86))</f>
        <v>0</v>
      </c>
      <c r="F88" s="6"/>
      <c r="G88" s="6"/>
    </row>
    <row r="89" spans="1:7" x14ac:dyDescent="0.25">
      <c r="A89" s="6"/>
      <c r="B89" s="6"/>
      <c r="C89" s="7"/>
      <c r="D89" s="6"/>
      <c r="E89" s="6"/>
      <c r="F89" s="6"/>
      <c r="G89" s="6"/>
    </row>
    <row r="90" spans="1:7" ht="21" x14ac:dyDescent="0.5">
      <c r="A90" s="6"/>
      <c r="B90" s="11" t="s">
        <v>71</v>
      </c>
      <c r="C90" s="7"/>
      <c r="D90" s="6"/>
      <c r="E90" s="6"/>
      <c r="F90" s="6"/>
      <c r="G90" s="6"/>
    </row>
    <row r="91" spans="1:7" x14ac:dyDescent="0.25">
      <c r="A91" s="6"/>
      <c r="B91" s="66" t="s">
        <v>72</v>
      </c>
      <c r="C91" s="7"/>
      <c r="D91" s="6"/>
      <c r="E91" s="6"/>
      <c r="F91" s="6"/>
      <c r="G91" s="6"/>
    </row>
    <row r="92" spans="1:7" x14ac:dyDescent="0.25">
      <c r="A92" s="6"/>
      <c r="B92" s="66"/>
      <c r="C92" s="7"/>
      <c r="D92" s="6"/>
      <c r="E92" s="6"/>
      <c r="F92" s="6"/>
      <c r="G92" s="6"/>
    </row>
    <row r="93" spans="1:7" x14ac:dyDescent="0.25">
      <c r="A93" s="6"/>
      <c r="B93" s="66"/>
      <c r="C93" s="7"/>
      <c r="D93" s="6"/>
      <c r="E93" s="6"/>
      <c r="F93" s="6"/>
      <c r="G93" s="6"/>
    </row>
    <row r="94" spans="1:7" ht="26" x14ac:dyDescent="0.6">
      <c r="A94" s="67"/>
      <c r="B94" s="68" t="s">
        <v>36</v>
      </c>
      <c r="C94" s="69"/>
      <c r="D94" s="67"/>
      <c r="E94" s="67"/>
      <c r="F94" s="6"/>
      <c r="G94" s="6"/>
    </row>
    <row r="95" spans="1:7" x14ac:dyDescent="0.25">
      <c r="A95" s="6"/>
      <c r="B95" s="6"/>
      <c r="C95" s="6"/>
      <c r="D95" s="6"/>
      <c r="E95" s="6"/>
      <c r="F95" s="6"/>
      <c r="G95" s="6"/>
    </row>
    <row r="96" spans="1:7" ht="14.5" x14ac:dyDescent="0.25">
      <c r="A96" s="6"/>
      <c r="B96" s="70" t="s">
        <v>37</v>
      </c>
      <c r="C96" s="6"/>
      <c r="D96" s="6"/>
      <c r="E96" s="6"/>
      <c r="F96" s="6"/>
      <c r="G96" s="6"/>
    </row>
    <row r="97" spans="1:7" ht="14.5" x14ac:dyDescent="0.25">
      <c r="A97" s="6"/>
      <c r="B97" s="70"/>
      <c r="C97" s="6"/>
      <c r="D97" s="6"/>
      <c r="E97" s="6"/>
      <c r="F97" s="6"/>
      <c r="G97" s="6"/>
    </row>
    <row r="98" spans="1:7" ht="14.5" x14ac:dyDescent="0.25">
      <c r="A98" s="6"/>
      <c r="B98" s="71" t="s">
        <v>38</v>
      </c>
      <c r="C98" s="6"/>
      <c r="D98" s="6"/>
      <c r="E98" s="6"/>
      <c r="F98" s="6"/>
      <c r="G98" s="6"/>
    </row>
    <row r="99" spans="1:7" ht="13" x14ac:dyDescent="0.25">
      <c r="A99" s="6"/>
      <c r="B99" s="72" t="s">
        <v>39</v>
      </c>
      <c r="C99" s="6"/>
      <c r="D99" s="6"/>
      <c r="E99" s="6"/>
      <c r="F99" s="6"/>
      <c r="G99" s="6"/>
    </row>
    <row r="100" spans="1:7" ht="13" x14ac:dyDescent="0.25">
      <c r="A100" s="6"/>
      <c r="B100" s="72" t="s">
        <v>40</v>
      </c>
      <c r="C100" s="6"/>
      <c r="D100" s="6"/>
      <c r="E100" s="6"/>
      <c r="F100" s="6"/>
      <c r="G100" s="6"/>
    </row>
    <row r="101" spans="1:7" x14ac:dyDescent="0.25">
      <c r="A101" s="6"/>
      <c r="B101" s="73"/>
      <c r="C101" s="6"/>
      <c r="D101" s="6"/>
      <c r="E101" s="6"/>
      <c r="F101" s="6"/>
      <c r="G101" s="6"/>
    </row>
    <row r="102" spans="1:7" ht="21.5" thickBot="1" x14ac:dyDescent="0.55000000000000004">
      <c r="A102" s="6"/>
      <c r="B102" s="13" t="s">
        <v>41</v>
      </c>
      <c r="C102" s="6"/>
      <c r="D102" s="6"/>
      <c r="E102" s="6"/>
      <c r="F102" s="6"/>
      <c r="G102" s="6"/>
    </row>
    <row r="103" spans="1:7" ht="37.5" x14ac:dyDescent="0.25">
      <c r="A103" s="6"/>
      <c r="B103" s="74" t="s">
        <v>42</v>
      </c>
      <c r="C103" s="75" t="s">
        <v>73</v>
      </c>
      <c r="D103" s="6"/>
      <c r="E103" s="6"/>
      <c r="F103" s="6"/>
      <c r="G103" s="6"/>
    </row>
    <row r="104" spans="1:7" ht="14.5" x14ac:dyDescent="0.25">
      <c r="A104" s="6"/>
      <c r="B104" s="117" t="s">
        <v>43</v>
      </c>
      <c r="C104" s="100">
        <v>0</v>
      </c>
      <c r="D104" s="6"/>
      <c r="E104" s="6"/>
      <c r="F104" s="6"/>
      <c r="G104" s="6"/>
    </row>
    <row r="105" spans="1:7" x14ac:dyDescent="0.25">
      <c r="A105" s="6"/>
      <c r="B105" s="118"/>
      <c r="C105" s="100">
        <v>0</v>
      </c>
      <c r="D105" s="6"/>
      <c r="E105" s="6"/>
      <c r="F105" s="6"/>
      <c r="G105" s="6"/>
    </row>
    <row r="106" spans="1:7" x14ac:dyDescent="0.25">
      <c r="A106" s="6"/>
      <c r="B106" s="118"/>
      <c r="C106" s="100">
        <v>0</v>
      </c>
      <c r="D106" s="6"/>
      <c r="E106" s="6"/>
      <c r="F106" s="6"/>
      <c r="G106" s="6"/>
    </row>
    <row r="107" spans="1:7" x14ac:dyDescent="0.25">
      <c r="A107" s="6"/>
      <c r="B107" s="118"/>
      <c r="C107" s="100">
        <v>0</v>
      </c>
      <c r="D107" s="6"/>
      <c r="E107" s="6"/>
      <c r="F107" s="6"/>
      <c r="G107" s="6"/>
    </row>
    <row r="108" spans="1:7" x14ac:dyDescent="0.25">
      <c r="A108" s="6"/>
      <c r="B108" s="118"/>
      <c r="C108" s="100">
        <v>0</v>
      </c>
      <c r="D108" s="6"/>
      <c r="E108" s="6"/>
      <c r="F108" s="6"/>
      <c r="G108" s="6"/>
    </row>
    <row r="109" spans="1:7" x14ac:dyDescent="0.25">
      <c r="A109" s="6"/>
      <c r="B109" s="118"/>
      <c r="C109" s="100">
        <v>0</v>
      </c>
      <c r="D109" s="6"/>
      <c r="E109" s="6"/>
      <c r="F109" s="6"/>
      <c r="G109" s="6"/>
    </row>
    <row r="110" spans="1:7" x14ac:dyDescent="0.25">
      <c r="A110" s="6"/>
      <c r="B110" s="118"/>
      <c r="C110" s="100">
        <v>0</v>
      </c>
      <c r="D110" s="6"/>
      <c r="E110" s="6"/>
      <c r="F110" s="6"/>
      <c r="G110" s="6"/>
    </row>
    <row r="111" spans="1:7" ht="15" thickBot="1" x14ac:dyDescent="0.3">
      <c r="A111" s="6"/>
      <c r="B111" s="77" t="s">
        <v>44</v>
      </c>
      <c r="C111" s="58">
        <f>SUM(C104:C110)</f>
        <v>0</v>
      </c>
      <c r="D111" s="6"/>
      <c r="E111" s="6"/>
      <c r="F111" s="6"/>
      <c r="G111" s="6"/>
    </row>
    <row r="112" spans="1:7" ht="14.5" x14ac:dyDescent="0.25">
      <c r="A112" s="6"/>
      <c r="B112" s="78" t="s">
        <v>45</v>
      </c>
      <c r="C112" s="79"/>
      <c r="D112" s="6"/>
      <c r="E112" s="6"/>
      <c r="F112" s="6"/>
      <c r="G112" s="6"/>
    </row>
    <row r="113" spans="1:7" ht="14.5" x14ac:dyDescent="0.25">
      <c r="A113" s="6"/>
      <c r="B113" s="80"/>
      <c r="C113" s="80"/>
      <c r="D113" s="6"/>
      <c r="E113" s="6"/>
      <c r="F113" s="6"/>
      <c r="G113" s="6"/>
    </row>
    <row r="114" spans="1:7" x14ac:dyDescent="0.25">
      <c r="A114" s="6"/>
      <c r="B114" s="73"/>
      <c r="C114" s="6"/>
      <c r="D114" s="6"/>
      <c r="E114" s="6"/>
      <c r="F114" s="6"/>
      <c r="G114" s="6"/>
    </row>
    <row r="115" spans="1:7" ht="21.5" thickBot="1" x14ac:dyDescent="0.55000000000000004">
      <c r="A115" s="6"/>
      <c r="B115" s="13" t="s">
        <v>46</v>
      </c>
      <c r="C115" s="6"/>
      <c r="D115" s="6"/>
      <c r="E115" s="6"/>
      <c r="F115" s="6"/>
      <c r="G115" s="6"/>
    </row>
    <row r="116" spans="1:7" ht="25" x14ac:dyDescent="0.25">
      <c r="A116" s="6"/>
      <c r="B116" s="119" t="s">
        <v>117</v>
      </c>
      <c r="C116" s="120">
        <v>0</v>
      </c>
      <c r="D116" s="6"/>
      <c r="E116" s="6"/>
      <c r="F116" s="6"/>
      <c r="G116" s="6"/>
    </row>
    <row r="117" spans="1:7" ht="13" thickBot="1" x14ac:dyDescent="0.3">
      <c r="A117" s="6"/>
      <c r="B117" s="81" t="s">
        <v>47</v>
      </c>
      <c r="C117" s="82">
        <f>C116</f>
        <v>0</v>
      </c>
      <c r="D117" s="6"/>
      <c r="E117" s="6"/>
      <c r="F117" s="6"/>
      <c r="G117" s="6"/>
    </row>
    <row r="118" spans="1:7" x14ac:dyDescent="0.25">
      <c r="A118" s="6"/>
      <c r="B118" s="6"/>
      <c r="C118" s="42"/>
      <c r="D118" s="6"/>
      <c r="E118" s="6"/>
      <c r="F118" s="6"/>
      <c r="G118" s="6"/>
    </row>
    <row r="119" spans="1:7" ht="13" thickBot="1" x14ac:dyDescent="0.3">
      <c r="A119" s="6"/>
      <c r="B119" s="6"/>
      <c r="C119" s="42"/>
      <c r="D119" s="6"/>
      <c r="E119" s="6"/>
      <c r="F119" s="6"/>
      <c r="G119" s="6"/>
    </row>
    <row r="120" spans="1:7" ht="21" x14ac:dyDescent="0.5">
      <c r="A120" s="6"/>
      <c r="B120" s="83" t="s">
        <v>48</v>
      </c>
      <c r="C120" s="84"/>
      <c r="D120" s="85" t="s">
        <v>49</v>
      </c>
      <c r="E120" s="6"/>
      <c r="F120" s="6"/>
      <c r="G120" s="6"/>
    </row>
    <row r="121" spans="1:7" ht="14.5" x14ac:dyDescent="0.35">
      <c r="A121" s="6"/>
      <c r="B121" s="121"/>
      <c r="C121" s="101">
        <v>0</v>
      </c>
      <c r="D121" s="122"/>
      <c r="E121" s="6"/>
      <c r="F121" s="6"/>
      <c r="G121" s="6"/>
    </row>
    <row r="122" spans="1:7" ht="14.5" x14ac:dyDescent="0.35">
      <c r="A122" s="6"/>
      <c r="B122" s="121"/>
      <c r="C122" s="101">
        <v>0</v>
      </c>
      <c r="D122" s="122"/>
      <c r="E122" s="6"/>
      <c r="F122" s="6"/>
      <c r="G122" s="6"/>
    </row>
    <row r="123" spans="1:7" ht="14.5" x14ac:dyDescent="0.25">
      <c r="A123" s="6"/>
      <c r="B123" s="118"/>
      <c r="C123" s="101">
        <v>0</v>
      </c>
      <c r="D123" s="123"/>
      <c r="E123" s="6"/>
      <c r="F123" s="6"/>
      <c r="G123" s="6"/>
    </row>
    <row r="124" spans="1:7" ht="13" thickBot="1" x14ac:dyDescent="0.3">
      <c r="A124" s="6"/>
      <c r="B124" s="81" t="s">
        <v>50</v>
      </c>
      <c r="C124" s="86">
        <f>SUM(C121:C123)</f>
        <v>0</v>
      </c>
      <c r="D124" s="87"/>
      <c r="E124" s="6"/>
      <c r="F124" s="6"/>
      <c r="G124" s="6"/>
    </row>
    <row r="125" spans="1:7" x14ac:dyDescent="0.25">
      <c r="A125" s="6"/>
      <c r="B125" s="6"/>
      <c r="C125" s="42"/>
      <c r="D125" s="6"/>
      <c r="E125" s="6"/>
      <c r="F125" s="6"/>
      <c r="G125" s="6"/>
    </row>
    <row r="126" spans="1:7" x14ac:dyDescent="0.25">
      <c r="A126" s="6"/>
      <c r="B126" s="6"/>
      <c r="C126" s="42"/>
      <c r="D126" s="6"/>
      <c r="E126" s="6"/>
      <c r="F126" s="6"/>
      <c r="G126" s="6"/>
    </row>
    <row r="127" spans="1:7" ht="21" x14ac:dyDescent="0.25">
      <c r="A127" s="6"/>
      <c r="B127" s="88" t="s">
        <v>51</v>
      </c>
      <c r="C127" s="6"/>
      <c r="D127" s="6"/>
      <c r="E127" s="6"/>
      <c r="F127" s="6"/>
      <c r="G127" s="6"/>
    </row>
    <row r="128" spans="1:7" ht="21" x14ac:dyDescent="0.25">
      <c r="A128" s="6"/>
      <c r="B128" s="88" t="s">
        <v>52</v>
      </c>
      <c r="C128" s="6"/>
      <c r="D128" s="6"/>
      <c r="E128" s="6"/>
      <c r="F128" s="6"/>
      <c r="G128" s="6"/>
    </row>
    <row r="129" spans="1:7" x14ac:dyDescent="0.25">
      <c r="A129" s="6"/>
      <c r="B129" s="6" t="s">
        <v>53</v>
      </c>
      <c r="C129" s="6"/>
      <c r="D129" s="6"/>
      <c r="E129" s="6"/>
      <c r="F129" s="6"/>
      <c r="G129" s="6"/>
    </row>
    <row r="130" spans="1:7" x14ac:dyDescent="0.25">
      <c r="A130" s="6"/>
      <c r="B130" s="6" t="s">
        <v>54</v>
      </c>
      <c r="C130" s="6"/>
      <c r="D130" s="6"/>
      <c r="E130" s="6"/>
      <c r="F130" s="6"/>
      <c r="G130" s="6"/>
    </row>
    <row r="131" spans="1:7" ht="13" thickBot="1" x14ac:dyDescent="0.3">
      <c r="A131" s="6"/>
      <c r="B131" s="6" t="s">
        <v>78</v>
      </c>
      <c r="C131" s="6"/>
      <c r="D131" s="6"/>
      <c r="E131" s="6"/>
      <c r="F131" s="6"/>
      <c r="G131" s="6"/>
    </row>
    <row r="132" spans="1:7" ht="25" x14ac:dyDescent="0.25">
      <c r="A132" s="6"/>
      <c r="B132" s="74" t="s">
        <v>55</v>
      </c>
      <c r="C132" s="89" t="s">
        <v>56</v>
      </c>
      <c r="D132" s="90" t="s">
        <v>57</v>
      </c>
      <c r="E132" s="6"/>
      <c r="F132" s="6"/>
      <c r="G132" s="6"/>
    </row>
    <row r="133" spans="1:7" ht="14.5" x14ac:dyDescent="0.25">
      <c r="A133" s="6"/>
      <c r="B133" s="124" t="s">
        <v>58</v>
      </c>
      <c r="C133" s="125">
        <v>0</v>
      </c>
      <c r="D133" s="126"/>
      <c r="E133" s="6"/>
      <c r="F133" s="6"/>
      <c r="G133" s="6"/>
    </row>
    <row r="134" spans="1:7" ht="14.5" x14ac:dyDescent="0.25">
      <c r="A134" s="6"/>
      <c r="B134" s="124"/>
      <c r="C134" s="125">
        <v>0</v>
      </c>
      <c r="D134" s="126"/>
      <c r="E134" s="6"/>
      <c r="F134" s="6"/>
      <c r="G134" s="6"/>
    </row>
    <row r="135" spans="1:7" ht="14.5" x14ac:dyDescent="0.25">
      <c r="A135" s="6"/>
      <c r="B135" s="124"/>
      <c r="C135" s="125">
        <v>0</v>
      </c>
      <c r="D135" s="126"/>
      <c r="E135" s="6"/>
      <c r="F135" s="6"/>
      <c r="G135" s="6"/>
    </row>
    <row r="136" spans="1:7" x14ac:dyDescent="0.25">
      <c r="A136" s="6"/>
      <c r="B136" s="127"/>
      <c r="C136" s="125">
        <v>0</v>
      </c>
      <c r="D136" s="126"/>
      <c r="E136" s="6"/>
      <c r="F136" s="6"/>
      <c r="G136" s="6"/>
    </row>
    <row r="137" spans="1:7" x14ac:dyDescent="0.25">
      <c r="A137" s="6"/>
      <c r="B137" s="127"/>
      <c r="C137" s="125">
        <v>0</v>
      </c>
      <c r="D137" s="126"/>
      <c r="E137" s="6"/>
      <c r="F137" s="6"/>
      <c r="G137" s="6"/>
    </row>
    <row r="138" spans="1:7" x14ac:dyDescent="0.25">
      <c r="A138" s="6"/>
      <c r="B138" s="118"/>
      <c r="C138" s="125">
        <v>0</v>
      </c>
      <c r="D138" s="123"/>
      <c r="E138" s="6"/>
      <c r="F138" s="6"/>
      <c r="G138" s="6"/>
    </row>
    <row r="139" spans="1:7" x14ac:dyDescent="0.25">
      <c r="A139" s="6"/>
      <c r="B139" s="118"/>
      <c r="C139" s="125">
        <v>0</v>
      </c>
      <c r="D139" s="123"/>
      <c r="E139" s="6"/>
      <c r="F139" s="6"/>
      <c r="G139" s="6"/>
    </row>
    <row r="140" spans="1:7" x14ac:dyDescent="0.25">
      <c r="A140" s="6"/>
      <c r="B140" s="118"/>
      <c r="C140" s="125">
        <v>0</v>
      </c>
      <c r="D140" s="123"/>
      <c r="E140" s="6"/>
      <c r="F140" s="6"/>
      <c r="G140" s="6"/>
    </row>
    <row r="141" spans="1:7" ht="25.5" thickBot="1" x14ac:dyDescent="0.3">
      <c r="A141" s="6"/>
      <c r="B141" s="91" t="s">
        <v>59</v>
      </c>
      <c r="C141" s="92">
        <f>SUM(C133:C140)</f>
        <v>0</v>
      </c>
      <c r="D141" s="87"/>
      <c r="E141" s="6"/>
      <c r="F141" s="6"/>
      <c r="G141" s="6"/>
    </row>
    <row r="142" spans="1:7" x14ac:dyDescent="0.25">
      <c r="A142" s="6"/>
      <c r="B142" s="73"/>
      <c r="C142" s="6"/>
      <c r="D142" s="6"/>
      <c r="E142" s="6"/>
      <c r="F142" s="6"/>
      <c r="G142" s="6"/>
    </row>
    <row r="143" spans="1:7" x14ac:dyDescent="0.25">
      <c r="A143" s="6"/>
      <c r="B143" s="73"/>
      <c r="C143" s="6"/>
      <c r="D143" s="6"/>
      <c r="E143" s="6"/>
      <c r="F143" s="6"/>
      <c r="G143" s="6"/>
    </row>
    <row r="144" spans="1:7" ht="21.5" thickBot="1" x14ac:dyDescent="0.3">
      <c r="A144" s="6"/>
      <c r="B144" s="88" t="s">
        <v>79</v>
      </c>
      <c r="C144" s="6"/>
      <c r="D144" s="6"/>
      <c r="E144" s="6"/>
      <c r="F144" s="6"/>
      <c r="G144" s="6"/>
    </row>
    <row r="145" spans="1:7" x14ac:dyDescent="0.25">
      <c r="A145" s="6"/>
      <c r="B145" s="74" t="s">
        <v>60</v>
      </c>
      <c r="C145" s="93">
        <f>C111</f>
        <v>0</v>
      </c>
      <c r="D145" s="6"/>
      <c r="E145" s="6"/>
      <c r="F145" s="6"/>
      <c r="G145" s="6"/>
    </row>
    <row r="146" spans="1:7" x14ac:dyDescent="0.25">
      <c r="A146" s="6"/>
      <c r="B146" s="76" t="s">
        <v>61</v>
      </c>
      <c r="C146" s="94">
        <f>C117</f>
        <v>0</v>
      </c>
      <c r="D146" s="6"/>
      <c r="E146" s="6"/>
      <c r="F146" s="6"/>
      <c r="G146" s="6"/>
    </row>
    <row r="147" spans="1:7" x14ac:dyDescent="0.25">
      <c r="A147" s="6"/>
      <c r="B147" s="76" t="s">
        <v>62</v>
      </c>
      <c r="C147" s="94">
        <f>C124</f>
        <v>0</v>
      </c>
      <c r="D147" s="6"/>
      <c r="E147" s="6"/>
      <c r="F147" s="6"/>
      <c r="G147" s="6"/>
    </row>
    <row r="148" spans="1:7" ht="25" x14ac:dyDescent="0.25">
      <c r="A148" s="6"/>
      <c r="B148" s="95" t="s">
        <v>63</v>
      </c>
      <c r="C148" s="94">
        <f>SUM(C145:C147)</f>
        <v>0</v>
      </c>
      <c r="D148" s="6"/>
      <c r="E148" s="6"/>
      <c r="F148" s="6"/>
      <c r="G148" s="6"/>
    </row>
    <row r="149" spans="1:7" x14ac:dyDescent="0.25">
      <c r="A149" s="6"/>
      <c r="B149" s="76"/>
      <c r="C149" s="96"/>
      <c r="D149" s="6"/>
      <c r="E149" s="6"/>
      <c r="F149" s="6"/>
      <c r="G149" s="6"/>
    </row>
    <row r="150" spans="1:7" x14ac:dyDescent="0.25">
      <c r="A150" s="6"/>
      <c r="B150" s="95" t="s">
        <v>64</v>
      </c>
      <c r="C150" s="94">
        <f>C141</f>
        <v>0</v>
      </c>
      <c r="D150" s="6"/>
      <c r="E150" s="6"/>
      <c r="F150" s="6"/>
      <c r="G150" s="6"/>
    </row>
    <row r="151" spans="1:7" ht="25.5" thickBot="1" x14ac:dyDescent="0.3">
      <c r="A151" s="6"/>
      <c r="B151" s="97" t="s">
        <v>65</v>
      </c>
      <c r="C151" s="98">
        <f>C148-C150</f>
        <v>0</v>
      </c>
      <c r="D151" s="6"/>
      <c r="E151" s="6"/>
      <c r="F151" s="6"/>
      <c r="G151" s="6"/>
    </row>
    <row r="152" spans="1:7" x14ac:dyDescent="0.25">
      <c r="A152" s="6"/>
      <c r="B152" s="6"/>
      <c r="C152" s="7"/>
      <c r="D152" s="6"/>
      <c r="E152" s="6"/>
      <c r="F152" s="6"/>
      <c r="G152" s="6"/>
    </row>
    <row r="153" spans="1:7" ht="18.5" thickBot="1" x14ac:dyDescent="0.45">
      <c r="A153" s="6"/>
      <c r="B153" s="99" t="s">
        <v>125</v>
      </c>
      <c r="C153" s="7"/>
      <c r="D153" s="6"/>
      <c r="E153" s="6"/>
      <c r="F153" s="6"/>
      <c r="G153" s="6"/>
    </row>
    <row r="154" spans="1:7" x14ac:dyDescent="0.25">
      <c r="A154" s="6"/>
      <c r="B154" s="176" t="s">
        <v>123</v>
      </c>
      <c r="C154" s="177"/>
      <c r="D154" s="6"/>
      <c r="E154" s="6"/>
      <c r="F154" s="6"/>
      <c r="G154" s="6"/>
    </row>
    <row r="155" spans="1:7" x14ac:dyDescent="0.25">
      <c r="A155" s="6"/>
      <c r="B155" s="178"/>
      <c r="C155" s="179"/>
      <c r="D155" s="6"/>
      <c r="E155" s="6"/>
      <c r="F155" s="6"/>
      <c r="G155" s="6"/>
    </row>
    <row r="156" spans="1:7" x14ac:dyDescent="0.25">
      <c r="A156" s="6"/>
      <c r="B156" s="178"/>
      <c r="C156" s="179"/>
      <c r="D156" s="6"/>
      <c r="E156" s="6"/>
      <c r="F156" s="6"/>
      <c r="G156" s="6"/>
    </row>
    <row r="157" spans="1:7" x14ac:dyDescent="0.25">
      <c r="A157" s="6"/>
      <c r="B157" s="172"/>
      <c r="C157" s="173">
        <f>IF(C151&gt;5000, E88,5000)</f>
        <v>5000</v>
      </c>
      <c r="D157" s="6"/>
      <c r="E157" s="6"/>
      <c r="F157" s="6"/>
      <c r="G157" s="6"/>
    </row>
    <row r="158" spans="1:7" ht="25" x14ac:dyDescent="0.25">
      <c r="A158" s="6"/>
      <c r="B158" s="174" t="s">
        <v>124</v>
      </c>
      <c r="C158" s="175">
        <f>MAX(E88-IF(C151&gt;C157,C151-C157,0),0)</f>
        <v>0</v>
      </c>
      <c r="D158" s="6"/>
      <c r="E158" s="6"/>
      <c r="F158" s="6"/>
      <c r="G158" s="6"/>
    </row>
    <row r="159" spans="1:7" x14ac:dyDescent="0.25">
      <c r="A159" s="6"/>
      <c r="B159" s="6"/>
      <c r="C159" s="6"/>
      <c r="D159" s="6"/>
      <c r="E159" s="6"/>
      <c r="F159" s="6"/>
      <c r="G159" s="6"/>
    </row>
    <row r="160" spans="1:7" x14ac:dyDescent="0.25">
      <c r="A160" s="6"/>
      <c r="B160" s="6"/>
      <c r="C160" s="6"/>
      <c r="D160" s="6"/>
      <c r="E160" s="6"/>
      <c r="F160" s="6"/>
      <c r="G160" s="6"/>
    </row>
    <row r="161" spans="1:7" x14ac:dyDescent="0.25">
      <c r="A161" s="6"/>
      <c r="B161" s="6"/>
      <c r="C161" s="6"/>
      <c r="D161" s="6"/>
      <c r="E161" s="6"/>
      <c r="F161" s="6"/>
      <c r="G161" s="6"/>
    </row>
    <row r="162" spans="1:7" x14ac:dyDescent="0.25">
      <c r="A162" s="6"/>
      <c r="B162" s="6"/>
      <c r="C162" s="6"/>
      <c r="D162" s="6"/>
      <c r="E162" s="6"/>
      <c r="F162" s="6"/>
      <c r="G162" s="6"/>
    </row>
  </sheetData>
  <sheetProtection selectLockedCells="1"/>
  <mergeCells count="1">
    <mergeCell ref="B154:C156"/>
  </mergeCells>
  <pageMargins left="0.7" right="0.7" top="0.75" bottom="0.75" header="0.3" footer="0.3"/>
  <pageSetup paperSize="8"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DF8D2-0F29-434A-8D76-EDCEBDDFE963}">
  <dimension ref="A1:C77"/>
  <sheetViews>
    <sheetView topLeftCell="A52" workbookViewId="0">
      <selection activeCell="B8" sqref="B8"/>
    </sheetView>
  </sheetViews>
  <sheetFormatPr defaultRowHeight="12.5" x14ac:dyDescent="0.25"/>
  <cols>
    <col min="1" max="1" width="29.08984375" customWidth="1"/>
    <col min="2" max="2" width="25.08984375" customWidth="1"/>
    <col min="3" max="3" width="34.1796875" customWidth="1"/>
  </cols>
  <sheetData>
    <row r="1" spans="1:3" ht="21" x14ac:dyDescent="0.25">
      <c r="A1" s="164" t="s">
        <v>150</v>
      </c>
    </row>
    <row r="2" spans="1:3" ht="13" x14ac:dyDescent="0.25">
      <c r="A2" s="165"/>
    </row>
    <row r="3" spans="1:3" ht="13" x14ac:dyDescent="0.25">
      <c r="A3" s="166"/>
    </row>
    <row r="4" spans="1:3" ht="13" x14ac:dyDescent="0.25">
      <c r="A4" s="167" t="s">
        <v>151</v>
      </c>
    </row>
    <row r="5" spans="1:3" ht="13" x14ac:dyDescent="0.25">
      <c r="A5" s="167" t="s">
        <v>80</v>
      </c>
    </row>
    <row r="6" spans="1:3" ht="13" x14ac:dyDescent="0.3">
      <c r="A6" s="168"/>
      <c r="C6" s="180" t="s">
        <v>161</v>
      </c>
    </row>
    <row r="7" spans="1:3" ht="26" x14ac:dyDescent="0.25">
      <c r="A7" s="181" t="s">
        <v>152</v>
      </c>
      <c r="C7" s="182">
        <f>25000*1.021</f>
        <v>25524.999999999996</v>
      </c>
    </row>
    <row r="8" spans="1:3" ht="104" x14ac:dyDescent="0.25">
      <c r="A8" s="181" t="s">
        <v>153</v>
      </c>
      <c r="B8" s="183"/>
      <c r="C8" s="184">
        <f>250*1.021</f>
        <v>255.24999999999997</v>
      </c>
    </row>
    <row r="9" spans="1:3" ht="78" x14ac:dyDescent="0.25">
      <c r="A9" s="185" t="s">
        <v>81</v>
      </c>
      <c r="B9" s="183"/>
      <c r="C9" s="186"/>
    </row>
    <row r="10" spans="1:3" ht="13" x14ac:dyDescent="0.25">
      <c r="A10" s="187"/>
      <c r="B10" s="183"/>
      <c r="C10" s="186"/>
    </row>
    <row r="11" spans="1:3" ht="15.5" x14ac:dyDescent="0.25">
      <c r="A11" s="188"/>
      <c r="B11" s="183"/>
      <c r="C11" s="186"/>
    </row>
    <row r="12" spans="1:3" ht="54.5" x14ac:dyDescent="0.25">
      <c r="A12" s="189" t="s">
        <v>82</v>
      </c>
      <c r="B12" s="183"/>
      <c r="C12" s="186"/>
    </row>
    <row r="13" spans="1:3" ht="13" x14ac:dyDescent="0.25">
      <c r="A13" s="185" t="s">
        <v>83</v>
      </c>
      <c r="B13" s="183"/>
      <c r="C13" s="186"/>
    </row>
    <row r="14" spans="1:3" ht="13" x14ac:dyDescent="0.25">
      <c r="A14" s="185"/>
      <c r="B14" s="183"/>
      <c r="C14" s="186"/>
    </row>
    <row r="15" spans="1:3" ht="37" x14ac:dyDescent="0.25">
      <c r="A15" s="190" t="s">
        <v>138</v>
      </c>
      <c r="B15" s="183"/>
      <c r="C15" s="186"/>
    </row>
    <row r="16" spans="1:3" ht="13" x14ac:dyDescent="0.25">
      <c r="A16" s="185"/>
      <c r="B16" s="183"/>
      <c r="C16" s="186"/>
    </row>
    <row r="17" spans="1:3" ht="75" x14ac:dyDescent="0.25">
      <c r="A17" s="191" t="s">
        <v>139</v>
      </c>
      <c r="B17" s="183"/>
      <c r="C17" s="186" t="s">
        <v>162</v>
      </c>
    </row>
    <row r="18" spans="1:3" ht="112.5" x14ac:dyDescent="0.25">
      <c r="A18" s="191" t="s">
        <v>140</v>
      </c>
      <c r="B18" s="183"/>
      <c r="C18" s="186"/>
    </row>
    <row r="19" spans="1:3" ht="13" x14ac:dyDescent="0.25">
      <c r="A19" s="185"/>
      <c r="B19" s="183"/>
      <c r="C19" s="186"/>
    </row>
    <row r="20" spans="1:3" ht="13" x14ac:dyDescent="0.25">
      <c r="A20" s="185"/>
      <c r="B20" s="183"/>
      <c r="C20" s="186"/>
    </row>
    <row r="21" spans="1:3" ht="13" x14ac:dyDescent="0.25">
      <c r="A21" s="185"/>
      <c r="B21" s="183"/>
      <c r="C21" s="186"/>
    </row>
    <row r="22" spans="1:3" ht="26.5" thickBot="1" x14ac:dyDescent="0.3">
      <c r="A22" s="192" t="s">
        <v>141</v>
      </c>
      <c r="B22" s="183"/>
      <c r="C22" s="186"/>
    </row>
    <row r="23" spans="1:3" x14ac:dyDescent="0.25">
      <c r="A23" s="193" t="s">
        <v>84</v>
      </c>
      <c r="B23" s="194" t="s">
        <v>154</v>
      </c>
      <c r="C23" s="184">
        <v>12252</v>
      </c>
    </row>
    <row r="24" spans="1:3" ht="13" thickBot="1" x14ac:dyDescent="0.3">
      <c r="A24" s="195"/>
      <c r="B24" s="196"/>
      <c r="C24" s="184">
        <f>2700*1.021</f>
        <v>2756.7</v>
      </c>
    </row>
    <row r="25" spans="1:3" x14ac:dyDescent="0.25">
      <c r="A25" s="193" t="s">
        <v>85</v>
      </c>
      <c r="B25" s="194" t="s">
        <v>155</v>
      </c>
      <c r="C25" s="184">
        <v>15315</v>
      </c>
    </row>
    <row r="26" spans="1:3" ht="13" thickBot="1" x14ac:dyDescent="0.3">
      <c r="A26" s="195"/>
      <c r="B26" s="196"/>
      <c r="C26" s="184">
        <f>5400*1.021</f>
        <v>5513.4</v>
      </c>
    </row>
    <row r="27" spans="1:3" ht="13" x14ac:dyDescent="0.25">
      <c r="A27" s="185"/>
      <c r="B27" s="183"/>
      <c r="C27" s="186"/>
    </row>
    <row r="28" spans="1:3" ht="62.5" thickBot="1" x14ac:dyDescent="0.3">
      <c r="A28" s="197"/>
      <c r="B28" s="188" t="s">
        <v>86</v>
      </c>
      <c r="C28" s="186"/>
    </row>
    <row r="29" spans="1:3" ht="36.5" thickBot="1" x14ac:dyDescent="0.3">
      <c r="A29" s="198" t="s">
        <v>87</v>
      </c>
      <c r="B29" s="199" t="s">
        <v>142</v>
      </c>
      <c r="C29" s="184">
        <v>0</v>
      </c>
    </row>
    <row r="30" spans="1:3" ht="60.5" thickBot="1" x14ac:dyDescent="0.3">
      <c r="A30" s="200" t="s">
        <v>88</v>
      </c>
      <c r="B30" s="201" t="s">
        <v>143</v>
      </c>
      <c r="C30" s="184">
        <f>1400*1.021</f>
        <v>1429.3999999999999</v>
      </c>
    </row>
    <row r="31" spans="1:3" ht="48.5" thickBot="1" x14ac:dyDescent="0.3">
      <c r="A31" s="200" t="s">
        <v>89</v>
      </c>
      <c r="B31" s="201" t="s">
        <v>144</v>
      </c>
      <c r="C31" s="184">
        <f>2800*1.021</f>
        <v>2858.7999999999997</v>
      </c>
    </row>
    <row r="32" spans="1:3" ht="72.5" thickBot="1" x14ac:dyDescent="0.3">
      <c r="A32" s="200" t="s">
        <v>90</v>
      </c>
      <c r="B32" s="201" t="s">
        <v>145</v>
      </c>
      <c r="C32" s="184">
        <f>6000*1.021</f>
        <v>6125.9999999999991</v>
      </c>
    </row>
    <row r="33" spans="1:3" ht="13" x14ac:dyDescent="0.25">
      <c r="A33" s="192"/>
      <c r="B33" s="183"/>
      <c r="C33" s="186"/>
    </row>
    <row r="34" spans="1:3" ht="13" x14ac:dyDescent="0.25">
      <c r="A34" s="185"/>
      <c r="B34" s="183"/>
      <c r="C34" s="186"/>
    </row>
    <row r="35" spans="1:3" ht="15.5" x14ac:dyDescent="0.25">
      <c r="A35" s="189"/>
      <c r="B35" s="183"/>
      <c r="C35" s="186"/>
    </row>
    <row r="36" spans="1:3" ht="31" x14ac:dyDescent="0.25">
      <c r="A36" s="189" t="s">
        <v>91</v>
      </c>
      <c r="B36" s="183"/>
      <c r="C36" s="186"/>
    </row>
    <row r="37" spans="1:3" ht="15.5" x14ac:dyDescent="0.25">
      <c r="A37" s="189"/>
      <c r="B37" s="183"/>
      <c r="C37" s="186"/>
    </row>
    <row r="38" spans="1:3" ht="36" x14ac:dyDescent="0.25">
      <c r="A38" s="202" t="s">
        <v>92</v>
      </c>
      <c r="B38" s="183"/>
      <c r="C38" s="186"/>
    </row>
    <row r="39" spans="1:3" x14ac:dyDescent="0.25">
      <c r="A39" s="202"/>
      <c r="B39" s="183"/>
      <c r="C39" s="186"/>
    </row>
    <row r="40" spans="1:3" ht="144" x14ac:dyDescent="0.25">
      <c r="A40" s="203" t="s">
        <v>93</v>
      </c>
      <c r="B40" s="183"/>
      <c r="C40" s="186"/>
    </row>
    <row r="41" spans="1:3" x14ac:dyDescent="0.25">
      <c r="A41" s="202"/>
      <c r="B41" s="183"/>
      <c r="C41" s="186"/>
    </row>
    <row r="42" spans="1:3" ht="48" x14ac:dyDescent="0.25">
      <c r="A42" s="202" t="s">
        <v>94</v>
      </c>
      <c r="B42" s="183"/>
      <c r="C42" s="186"/>
    </row>
    <row r="43" spans="1:3" x14ac:dyDescent="0.25">
      <c r="A43" s="202"/>
      <c r="B43" s="183"/>
      <c r="C43" s="186"/>
    </row>
    <row r="44" spans="1:3" ht="24" x14ac:dyDescent="0.25">
      <c r="A44" s="202" t="s">
        <v>95</v>
      </c>
      <c r="B44" s="183"/>
      <c r="C44" s="186"/>
    </row>
    <row r="45" spans="1:3" ht="24" x14ac:dyDescent="0.25">
      <c r="A45" s="202" t="s">
        <v>96</v>
      </c>
      <c r="B45" s="183"/>
      <c r="C45" s="186"/>
    </row>
    <row r="46" spans="1:3" ht="24" x14ac:dyDescent="0.25">
      <c r="A46" s="202" t="s">
        <v>97</v>
      </c>
      <c r="B46" s="183"/>
      <c r="C46" s="186"/>
    </row>
    <row r="47" spans="1:3" ht="27.5" x14ac:dyDescent="0.25">
      <c r="A47" s="204" t="s">
        <v>98</v>
      </c>
      <c r="B47" s="183"/>
      <c r="C47" s="186"/>
    </row>
    <row r="48" spans="1:3" ht="27.5" x14ac:dyDescent="0.25">
      <c r="A48" s="204" t="s">
        <v>99</v>
      </c>
      <c r="B48" s="183"/>
      <c r="C48" s="186"/>
    </row>
    <row r="49" spans="1:3" ht="13.5" thickBot="1" x14ac:dyDescent="0.3">
      <c r="A49" s="185"/>
      <c r="B49" s="183"/>
      <c r="C49" s="186"/>
    </row>
    <row r="50" spans="1:3" ht="24.5" thickBot="1" x14ac:dyDescent="0.3">
      <c r="A50" s="205" t="s">
        <v>100</v>
      </c>
      <c r="B50" s="206">
        <v>750</v>
      </c>
      <c r="C50" s="184">
        <f>B50*1.021</f>
        <v>765.74999999999989</v>
      </c>
    </row>
    <row r="51" spans="1:3" ht="24.5" thickBot="1" x14ac:dyDescent="0.3">
      <c r="A51" s="207" t="s">
        <v>101</v>
      </c>
      <c r="B51" s="208">
        <v>1500</v>
      </c>
      <c r="C51" s="184">
        <f>B51*1.021</f>
        <v>1531.4999999999998</v>
      </c>
    </row>
    <row r="52" spans="1:3" ht="24.5" thickBot="1" x14ac:dyDescent="0.3">
      <c r="A52" s="207" t="s">
        <v>102</v>
      </c>
      <c r="B52" s="208">
        <v>2250</v>
      </c>
      <c r="C52" s="184">
        <f t="shared" ref="C52:C62" si="0">B52*1.021</f>
        <v>2297.25</v>
      </c>
    </row>
    <row r="53" spans="1:3" ht="24.5" thickBot="1" x14ac:dyDescent="0.3">
      <c r="A53" s="207" t="s">
        <v>103</v>
      </c>
      <c r="B53" s="208">
        <v>4500</v>
      </c>
      <c r="C53" s="184">
        <f t="shared" si="0"/>
        <v>4594.5</v>
      </c>
    </row>
    <row r="54" spans="1:3" ht="13" thickBot="1" x14ac:dyDescent="0.3">
      <c r="A54" s="209" t="s">
        <v>104</v>
      </c>
      <c r="B54" s="210"/>
      <c r="C54" s="184"/>
    </row>
    <row r="55" spans="1:3" ht="24" x14ac:dyDescent="0.25">
      <c r="A55" s="211" t="s">
        <v>105</v>
      </c>
      <c r="B55" s="212">
        <v>375</v>
      </c>
      <c r="C55" s="184">
        <f t="shared" si="0"/>
        <v>382.87499999999994</v>
      </c>
    </row>
    <row r="56" spans="1:3" ht="24" x14ac:dyDescent="0.25">
      <c r="A56" s="211" t="s">
        <v>106</v>
      </c>
      <c r="B56" s="213"/>
      <c r="C56" s="184"/>
    </row>
    <row r="57" spans="1:3" ht="13" thickBot="1" x14ac:dyDescent="0.3">
      <c r="A57" s="214" t="s">
        <v>146</v>
      </c>
      <c r="B57" s="215"/>
      <c r="C57" s="184"/>
    </row>
    <row r="58" spans="1:3" ht="48.5" thickBot="1" x14ac:dyDescent="0.3">
      <c r="A58" s="209" t="s">
        <v>107</v>
      </c>
      <c r="B58" s="216"/>
      <c r="C58" s="184"/>
    </row>
    <row r="59" spans="1:3" ht="24.5" thickBot="1" x14ac:dyDescent="0.3">
      <c r="A59" s="207" t="s">
        <v>108</v>
      </c>
      <c r="B59" s="208">
        <v>750</v>
      </c>
      <c r="C59" s="184">
        <f t="shared" si="0"/>
        <v>765.74999999999989</v>
      </c>
    </row>
    <row r="60" spans="1:3" ht="24.5" thickBot="1" x14ac:dyDescent="0.3">
      <c r="A60" s="207" t="s">
        <v>109</v>
      </c>
      <c r="B60" s="208">
        <v>1750</v>
      </c>
      <c r="C60" s="184">
        <f t="shared" si="0"/>
        <v>1786.7499999999998</v>
      </c>
    </row>
    <row r="61" spans="1:3" ht="36.5" thickBot="1" x14ac:dyDescent="0.3">
      <c r="A61" s="209" t="s">
        <v>110</v>
      </c>
      <c r="B61" s="210"/>
      <c r="C61" s="184"/>
    </row>
    <row r="62" spans="1:3" ht="24.5" thickBot="1" x14ac:dyDescent="0.3">
      <c r="A62" s="207" t="s">
        <v>111</v>
      </c>
      <c r="B62" s="208">
        <v>1750</v>
      </c>
      <c r="C62" s="184">
        <f t="shared" si="0"/>
        <v>1786.7499999999998</v>
      </c>
    </row>
    <row r="63" spans="1:3" x14ac:dyDescent="0.25">
      <c r="A63" s="217"/>
      <c r="B63" s="183"/>
    </row>
    <row r="64" spans="1:3" ht="52" x14ac:dyDescent="0.25">
      <c r="A64" s="218" t="s">
        <v>112</v>
      </c>
      <c r="B64" s="183"/>
    </row>
    <row r="65" spans="1:2" ht="39" x14ac:dyDescent="0.25">
      <c r="A65" s="181" t="s">
        <v>113</v>
      </c>
      <c r="B65" s="183"/>
    </row>
    <row r="66" spans="1:2" ht="13" x14ac:dyDescent="0.25">
      <c r="A66" s="187"/>
      <c r="B66" s="183"/>
    </row>
    <row r="67" spans="1:2" ht="52" x14ac:dyDescent="0.25">
      <c r="A67" s="192" t="s">
        <v>156</v>
      </c>
      <c r="B67" s="183"/>
    </row>
    <row r="68" spans="1:2" ht="26" x14ac:dyDescent="0.25">
      <c r="A68" s="181" t="s">
        <v>114</v>
      </c>
      <c r="B68" s="183"/>
    </row>
    <row r="69" spans="1:2" ht="13" x14ac:dyDescent="0.25">
      <c r="A69" s="181" t="s">
        <v>115</v>
      </c>
      <c r="B69" s="183"/>
    </row>
    <row r="70" spans="1:2" ht="13" x14ac:dyDescent="0.25">
      <c r="A70" s="166"/>
    </row>
    <row r="71" spans="1:2" ht="13" x14ac:dyDescent="0.25">
      <c r="A71" s="169"/>
    </row>
    <row r="74" spans="1:2" x14ac:dyDescent="0.25">
      <c r="A74" s="170" t="s">
        <v>147</v>
      </c>
    </row>
    <row r="75" spans="1:2" ht="13" x14ac:dyDescent="0.25">
      <c r="A75" s="166"/>
    </row>
    <row r="76" spans="1:2" x14ac:dyDescent="0.25">
      <c r="A76" s="170" t="s">
        <v>148</v>
      </c>
    </row>
    <row r="77" spans="1:2" x14ac:dyDescent="0.25">
      <c r="A77" s="170" t="s">
        <v>149</v>
      </c>
    </row>
  </sheetData>
  <mergeCells count="5">
    <mergeCell ref="A23:A24"/>
    <mergeCell ref="B23:B24"/>
    <mergeCell ref="A25:A26"/>
    <mergeCell ref="B25:B26"/>
    <mergeCell ref="B55:B57"/>
  </mergeCells>
  <hyperlinks>
    <hyperlink ref="A17" location="_ftn1" display="_ftn1" xr:uid="{E6EA2459-70A7-44B2-9429-AF2F32C560A3}"/>
    <hyperlink ref="A18" location="_ftn2" display="_ftn2" xr:uid="{DE14B2C7-9A96-4D49-8CCC-81B980CE24FD}"/>
    <hyperlink ref="A57" location="_ftn3" display="_ftn3" xr:uid="{2AEA997A-6740-4863-BA9E-B3A6112D4C8E}"/>
    <hyperlink ref="A74" location="_ftnref1" display="_ftnref1" xr:uid="{99777CED-D68C-4521-A3C6-9899ED66320B}"/>
    <hyperlink ref="A76" location="_ftnref2" display="_ftnref2" xr:uid="{5DD850DD-81C7-4B2F-A338-4E04B35054F0}"/>
    <hyperlink ref="A77" location="_ftnref3" display="_ftnref3" xr:uid="{FAD6E1F6-605A-4D18-A502-2C3E05BC2E2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38472700B84E47A4BAFED3CC8B2D27" ma:contentTypeVersion="8" ma:contentTypeDescription="Create a new document." ma:contentTypeScope="" ma:versionID="222e49561b60fb0ab9d59ac1cffc0ae4">
  <xsd:schema xmlns:xsd="http://www.w3.org/2001/XMLSchema" xmlns:xs="http://www.w3.org/2001/XMLSchema" xmlns:p="http://schemas.microsoft.com/office/2006/metadata/properties" xmlns:ns3="5cac90dd-2920-4fbf-a82a-ebc29f41c6d8" xmlns:ns4="e624b24b-06b4-4e17-8490-60db4e55fca8" targetNamespace="http://schemas.microsoft.com/office/2006/metadata/properties" ma:root="true" ma:fieldsID="683bf05928f5bf9b3d1e617a8699362c" ns3:_="" ns4:_="">
    <xsd:import namespace="5cac90dd-2920-4fbf-a82a-ebc29f41c6d8"/>
    <xsd:import namespace="e624b24b-06b4-4e17-8490-60db4e55fca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element ref="ns4:MediaServiceDateTake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ac90dd-2920-4fbf-a82a-ebc29f41c6d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24b24b-06b4-4e17-8490-60db4e55fca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624b24b-06b4-4e17-8490-60db4e55fca8" xsi:nil="true"/>
  </documentManagement>
</p:properties>
</file>

<file path=customXml/itemProps1.xml><?xml version="1.0" encoding="utf-8"?>
<ds:datastoreItem xmlns:ds="http://schemas.openxmlformats.org/officeDocument/2006/customXml" ds:itemID="{9EE7D3D7-07DB-4E41-9758-6DD7B82F9B13}">
  <ds:schemaRefs>
    <ds:schemaRef ds:uri="http://schemas.microsoft.com/sharepoint/v3/contenttype/forms"/>
  </ds:schemaRefs>
</ds:datastoreItem>
</file>

<file path=customXml/itemProps2.xml><?xml version="1.0" encoding="utf-8"?>
<ds:datastoreItem xmlns:ds="http://schemas.openxmlformats.org/officeDocument/2006/customXml" ds:itemID="{5AA780C9-120C-4EB1-9F82-589AF9337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ac90dd-2920-4fbf-a82a-ebc29f41c6d8"/>
    <ds:schemaRef ds:uri="e624b24b-06b4-4e17-8490-60db4e55f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F02BF9-2637-42B9-967D-F75CA3FDB9C0}">
  <ds:schemaRefs>
    <ds:schemaRef ds:uri="http://purl.org/dc/dcmitype/"/>
    <ds:schemaRef ds:uri="http://schemas.microsoft.com/office/2006/metadata/properties"/>
    <ds:schemaRef ds:uri="http://schemas.microsoft.com/office/infopath/2007/PartnerControl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e624b24b-06b4-4e17-8490-60db4e55fca8"/>
    <ds:schemaRef ds:uri="5cac90dd-2920-4fbf-a82a-ebc29f41c6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Begroting</vt:lpstr>
      <vt:lpstr>Bedragen ontmoeting 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Anneke</dc:creator>
  <cp:lastModifiedBy>Verhoeven, Anneke</cp:lastModifiedBy>
  <cp:lastPrinted>2026-07-23T13:01:11Z</cp:lastPrinted>
  <dcterms:created xsi:type="dcterms:W3CDTF">2026-07-20T10:15:05Z</dcterms:created>
  <dcterms:modified xsi:type="dcterms:W3CDTF">2026-08-11T11:46:57Z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0x010100AA38472700B84E47A4BAFED3CC8B2D27</vt:lpwstr>
  </property>
</Properties>
</file>